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comments6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10" yWindow="15" windowWidth="17415" windowHeight="8715"/>
  </bookViews>
  <sheets>
    <sheet name="invoices" sheetId="8" r:id="rId1"/>
    <sheet name="assessment" sheetId="1" r:id="rId2"/>
    <sheet name="payroll" sheetId="2" r:id="rId3"/>
    <sheet name="IFR" sheetId="3" r:id="rId4"/>
    <sheet name="claims" sheetId="7" r:id="rId5"/>
    <sheet name="costs" sheetId="5" r:id="rId6"/>
  </sheets>
  <definedNames>
    <definedName name="_xlnm._FilterDatabase" localSheetId="1" hidden="1">assessment!$P$3:$P$266</definedName>
    <definedName name="_xlnm._FilterDatabase" localSheetId="4" hidden="1">claims!#REF!</definedName>
    <definedName name="_xlnm._FilterDatabase" localSheetId="5" hidden="1">costs!$C$3:$E$266</definedName>
    <definedName name="_xlnm._FilterDatabase" localSheetId="3" hidden="1">IFR!#REF!</definedName>
    <definedName name="_xlnm._FilterDatabase" localSheetId="0" hidden="1">invoices!#REF!</definedName>
    <definedName name="_xlnm.Print_Area" localSheetId="4">claims!$A$4:$W$274</definedName>
    <definedName name="_xlnm.Print_Area" localSheetId="5">costs!$A$4:$Q$269</definedName>
    <definedName name="_xlnm.Print_Area" localSheetId="3">IFR!$A$1:$AD$269</definedName>
    <definedName name="_xlnm.Print_Area" localSheetId="2">payroll!$A$4:$G$269</definedName>
    <definedName name="_xlnm.Print_Titles" localSheetId="1">assessment!$1:$3</definedName>
    <definedName name="_xlnm.Print_Titles" localSheetId="4">claims!$A:$B,claims!$1:$3</definedName>
    <definedName name="_xlnm.Print_Titles" localSheetId="5">costs!$1:$3</definedName>
    <definedName name="_xlnm.Print_Titles" localSheetId="3">IFR!$A:$B,IFR!$1:$3</definedName>
    <definedName name="_xlnm.Print_Titles" localSheetId="0">invoices!$1:$3</definedName>
    <definedName name="_xlnm.Print_Titles" localSheetId="2">payroll!$1:$3</definedName>
  </definedNames>
  <calcPr calcId="125725"/>
</workbook>
</file>

<file path=xl/calcChain.xml><?xml version="1.0" encoding="utf-8"?>
<calcChain xmlns="http://schemas.openxmlformats.org/spreadsheetml/2006/main">
  <c r="H108" i="8"/>
  <c r="J277" i="1"/>
  <c r="P237" i="3" l="1"/>
  <c r="K237"/>
  <c r="F237"/>
  <c r="S269" i="1"/>
  <c r="P269"/>
  <c r="F108" i="7" l="1"/>
  <c r="E108"/>
  <c r="D108"/>
  <c r="E108" i="5"/>
  <c r="D108"/>
  <c r="C108"/>
  <c r="E108" i="2"/>
  <c r="D108"/>
  <c r="C108"/>
  <c r="R108" i="1"/>
  <c r="O108"/>
  <c r="J276"/>
  <c r="V5" i="3" l="1"/>
  <c r="W5"/>
  <c r="X5"/>
  <c r="V6"/>
  <c r="W6"/>
  <c r="X6"/>
  <c r="V7"/>
  <c r="W7"/>
  <c r="X7"/>
  <c r="V8"/>
  <c r="W8"/>
  <c r="X8"/>
  <c r="V9"/>
  <c r="W9"/>
  <c r="X9"/>
  <c r="V10"/>
  <c r="W10"/>
  <c r="X10"/>
  <c r="V11"/>
  <c r="W11"/>
  <c r="X11"/>
  <c r="V12"/>
  <c r="W12"/>
  <c r="X12"/>
  <c r="V13"/>
  <c r="W13"/>
  <c r="X13"/>
  <c r="V14"/>
  <c r="W14"/>
  <c r="X14"/>
  <c r="V15"/>
  <c r="W15"/>
  <c r="X15"/>
  <c r="V16"/>
  <c r="Z16" s="1"/>
  <c r="W16"/>
  <c r="AA16" s="1"/>
  <c r="X16"/>
  <c r="V17"/>
  <c r="W17"/>
  <c r="X17"/>
  <c r="V18"/>
  <c r="W18"/>
  <c r="X18"/>
  <c r="V19"/>
  <c r="W19"/>
  <c r="X19"/>
  <c r="V20"/>
  <c r="W20"/>
  <c r="X20"/>
  <c r="V21"/>
  <c r="W21"/>
  <c r="X21"/>
  <c r="V22"/>
  <c r="W22"/>
  <c r="X22"/>
  <c r="V23"/>
  <c r="W23"/>
  <c r="X23"/>
  <c r="V24"/>
  <c r="W24"/>
  <c r="X24"/>
  <c r="V25"/>
  <c r="W25"/>
  <c r="X25"/>
  <c r="V26"/>
  <c r="W26"/>
  <c r="X26"/>
  <c r="V27"/>
  <c r="W27"/>
  <c r="X27"/>
  <c r="V28"/>
  <c r="W28"/>
  <c r="X28"/>
  <c r="V29"/>
  <c r="W29"/>
  <c r="X29"/>
  <c r="V30"/>
  <c r="W30"/>
  <c r="X30"/>
  <c r="V31"/>
  <c r="W31"/>
  <c r="X31"/>
  <c r="V32"/>
  <c r="W32"/>
  <c r="X32"/>
  <c r="V33"/>
  <c r="W33"/>
  <c r="X33"/>
  <c r="V34"/>
  <c r="W34"/>
  <c r="X34"/>
  <c r="V35"/>
  <c r="W35"/>
  <c r="X35"/>
  <c r="V36"/>
  <c r="W36"/>
  <c r="X36"/>
  <c r="V37"/>
  <c r="W37"/>
  <c r="X37"/>
  <c r="V38"/>
  <c r="W38"/>
  <c r="X38"/>
  <c r="V39"/>
  <c r="W39"/>
  <c r="X39"/>
  <c r="V40"/>
  <c r="W40"/>
  <c r="X40"/>
  <c r="V41"/>
  <c r="W41"/>
  <c r="X41"/>
  <c r="V42"/>
  <c r="W42"/>
  <c r="X42"/>
  <c r="V43"/>
  <c r="W43"/>
  <c r="X43"/>
  <c r="V44"/>
  <c r="W44"/>
  <c r="X44"/>
  <c r="V45"/>
  <c r="W45"/>
  <c r="X45"/>
  <c r="V46"/>
  <c r="W46"/>
  <c r="X46"/>
  <c r="V47"/>
  <c r="W47"/>
  <c r="X47"/>
  <c r="V48"/>
  <c r="W48"/>
  <c r="X48"/>
  <c r="V49"/>
  <c r="W49"/>
  <c r="X49"/>
  <c r="V50"/>
  <c r="W50"/>
  <c r="X50"/>
  <c r="V51"/>
  <c r="W51"/>
  <c r="X51"/>
  <c r="V52"/>
  <c r="W52"/>
  <c r="X52"/>
  <c r="V53"/>
  <c r="W53"/>
  <c r="X53"/>
  <c r="V54"/>
  <c r="W54"/>
  <c r="X54"/>
  <c r="V55"/>
  <c r="W55"/>
  <c r="X55"/>
  <c r="V56"/>
  <c r="W56"/>
  <c r="X56"/>
  <c r="V57"/>
  <c r="W57"/>
  <c r="X57"/>
  <c r="V58"/>
  <c r="W58"/>
  <c r="X58"/>
  <c r="V59"/>
  <c r="W59"/>
  <c r="X59"/>
  <c r="V60"/>
  <c r="W60"/>
  <c r="X60"/>
  <c r="V61"/>
  <c r="W61"/>
  <c r="X61"/>
  <c r="V62"/>
  <c r="W62"/>
  <c r="X62"/>
  <c r="V63"/>
  <c r="W63"/>
  <c r="X63"/>
  <c r="V64"/>
  <c r="W64"/>
  <c r="X64"/>
  <c r="V65"/>
  <c r="W65"/>
  <c r="X65"/>
  <c r="V66"/>
  <c r="W66"/>
  <c r="X66"/>
  <c r="V67"/>
  <c r="W67"/>
  <c r="X67"/>
  <c r="V68"/>
  <c r="W68"/>
  <c r="X68"/>
  <c r="V69"/>
  <c r="W69"/>
  <c r="X69"/>
  <c r="V70"/>
  <c r="W70"/>
  <c r="X70"/>
  <c r="V71"/>
  <c r="W71"/>
  <c r="X71"/>
  <c r="V72"/>
  <c r="W72"/>
  <c r="X72"/>
  <c r="V73"/>
  <c r="W73"/>
  <c r="X73"/>
  <c r="V74"/>
  <c r="W74"/>
  <c r="X74"/>
  <c r="V75"/>
  <c r="W75"/>
  <c r="X75"/>
  <c r="V76"/>
  <c r="W76"/>
  <c r="X76"/>
  <c r="V77"/>
  <c r="W77"/>
  <c r="X77"/>
  <c r="V78"/>
  <c r="W78"/>
  <c r="X78"/>
  <c r="V79"/>
  <c r="W79"/>
  <c r="X79"/>
  <c r="V80"/>
  <c r="W80"/>
  <c r="X80"/>
  <c r="V81"/>
  <c r="W81"/>
  <c r="X81"/>
  <c r="V82"/>
  <c r="W82"/>
  <c r="X82"/>
  <c r="V83"/>
  <c r="W83"/>
  <c r="X83"/>
  <c r="V84"/>
  <c r="W84"/>
  <c r="X84"/>
  <c r="V85"/>
  <c r="W85"/>
  <c r="X85"/>
  <c r="V86"/>
  <c r="W86"/>
  <c r="X86"/>
  <c r="V87"/>
  <c r="W87"/>
  <c r="X87"/>
  <c r="V88"/>
  <c r="W88"/>
  <c r="X88"/>
  <c r="V89"/>
  <c r="W89"/>
  <c r="X89"/>
  <c r="V90"/>
  <c r="W90"/>
  <c r="X90"/>
  <c r="V91"/>
  <c r="W91"/>
  <c r="X91"/>
  <c r="V92"/>
  <c r="W92"/>
  <c r="X92"/>
  <c r="V93"/>
  <c r="W93"/>
  <c r="X93"/>
  <c r="V94"/>
  <c r="W94"/>
  <c r="X94"/>
  <c r="V95"/>
  <c r="W95"/>
  <c r="X95"/>
  <c r="V96"/>
  <c r="W96"/>
  <c r="X96"/>
  <c r="V97"/>
  <c r="W97"/>
  <c r="X97"/>
  <c r="V98"/>
  <c r="W98"/>
  <c r="X98"/>
  <c r="V99"/>
  <c r="W99"/>
  <c r="X99"/>
  <c r="V100"/>
  <c r="W100"/>
  <c r="X100"/>
  <c r="V101"/>
  <c r="W101"/>
  <c r="X101"/>
  <c r="V102"/>
  <c r="W102"/>
  <c r="X102"/>
  <c r="V103"/>
  <c r="W103"/>
  <c r="X103"/>
  <c r="V104"/>
  <c r="Z104" s="1"/>
  <c r="W104"/>
  <c r="AA104" s="1"/>
  <c r="X104"/>
  <c r="V106"/>
  <c r="W106"/>
  <c r="X106"/>
  <c r="V107"/>
  <c r="W107"/>
  <c r="X107"/>
  <c r="V110"/>
  <c r="W110"/>
  <c r="X110"/>
  <c r="V111"/>
  <c r="W111"/>
  <c r="X111"/>
  <c r="V112"/>
  <c r="W112"/>
  <c r="X112"/>
  <c r="V113"/>
  <c r="W113"/>
  <c r="X113"/>
  <c r="V114"/>
  <c r="W114"/>
  <c r="X114"/>
  <c r="V115"/>
  <c r="W115"/>
  <c r="X115"/>
  <c r="V116"/>
  <c r="W116"/>
  <c r="X116"/>
  <c r="V117"/>
  <c r="W117"/>
  <c r="X117"/>
  <c r="V118"/>
  <c r="W118"/>
  <c r="X118"/>
  <c r="V119"/>
  <c r="W119"/>
  <c r="X119"/>
  <c r="V120"/>
  <c r="W120"/>
  <c r="X120"/>
  <c r="V121"/>
  <c r="W121"/>
  <c r="X121"/>
  <c r="V122"/>
  <c r="W122"/>
  <c r="X122"/>
  <c r="V123"/>
  <c r="W123"/>
  <c r="X123"/>
  <c r="V124"/>
  <c r="W124"/>
  <c r="X124"/>
  <c r="V125"/>
  <c r="W125"/>
  <c r="X125"/>
  <c r="V126"/>
  <c r="W126"/>
  <c r="X126"/>
  <c r="V127"/>
  <c r="W127"/>
  <c r="X127"/>
  <c r="V128"/>
  <c r="W128"/>
  <c r="X128"/>
  <c r="V129"/>
  <c r="W129"/>
  <c r="X129"/>
  <c r="V130"/>
  <c r="W130"/>
  <c r="X130"/>
  <c r="V131"/>
  <c r="W131"/>
  <c r="X131"/>
  <c r="V132"/>
  <c r="W132"/>
  <c r="X132"/>
  <c r="V133"/>
  <c r="W133"/>
  <c r="X133"/>
  <c r="V134"/>
  <c r="Z134" s="1"/>
  <c r="W134"/>
  <c r="AA134" s="1"/>
  <c r="X134"/>
  <c r="V135"/>
  <c r="W135"/>
  <c r="X135"/>
  <c r="V136"/>
  <c r="W136"/>
  <c r="X136"/>
  <c r="V137"/>
  <c r="W137"/>
  <c r="X137"/>
  <c r="V138"/>
  <c r="W138"/>
  <c r="X138"/>
  <c r="V139"/>
  <c r="W139"/>
  <c r="X139"/>
  <c r="V140"/>
  <c r="W140"/>
  <c r="X140"/>
  <c r="V141"/>
  <c r="W141"/>
  <c r="X141"/>
  <c r="V142"/>
  <c r="W142"/>
  <c r="X142"/>
  <c r="V143"/>
  <c r="W143"/>
  <c r="X143"/>
  <c r="V144"/>
  <c r="W144"/>
  <c r="X144"/>
  <c r="V145"/>
  <c r="W145"/>
  <c r="X145"/>
  <c r="V146"/>
  <c r="W146"/>
  <c r="X146"/>
  <c r="V147"/>
  <c r="W147"/>
  <c r="X147"/>
  <c r="V148"/>
  <c r="W148"/>
  <c r="X148"/>
  <c r="V149"/>
  <c r="W149"/>
  <c r="X149"/>
  <c r="V150"/>
  <c r="W150"/>
  <c r="X150"/>
  <c r="V151"/>
  <c r="W151"/>
  <c r="X151"/>
  <c r="V152"/>
  <c r="W152"/>
  <c r="X152"/>
  <c r="V153"/>
  <c r="W153"/>
  <c r="X153"/>
  <c r="V154"/>
  <c r="W154"/>
  <c r="X154"/>
  <c r="V155"/>
  <c r="W155"/>
  <c r="X155"/>
  <c r="V156"/>
  <c r="W156"/>
  <c r="X156"/>
  <c r="V157"/>
  <c r="W157"/>
  <c r="X157"/>
  <c r="V158"/>
  <c r="W158"/>
  <c r="X158"/>
  <c r="V159"/>
  <c r="W159"/>
  <c r="X159"/>
  <c r="V160"/>
  <c r="W160"/>
  <c r="X160"/>
  <c r="V161"/>
  <c r="W161"/>
  <c r="X161"/>
  <c r="V162"/>
  <c r="W162"/>
  <c r="X162"/>
  <c r="V163"/>
  <c r="W163"/>
  <c r="X163"/>
  <c r="V164"/>
  <c r="W164"/>
  <c r="X164"/>
  <c r="V165"/>
  <c r="W165"/>
  <c r="X165"/>
  <c r="V166"/>
  <c r="W166"/>
  <c r="X166"/>
  <c r="V167"/>
  <c r="W167"/>
  <c r="X167"/>
  <c r="V168"/>
  <c r="W168"/>
  <c r="X168"/>
  <c r="V169"/>
  <c r="W169"/>
  <c r="X169"/>
  <c r="V170"/>
  <c r="W170"/>
  <c r="X170"/>
  <c r="V171"/>
  <c r="W171"/>
  <c r="X171"/>
  <c r="V172"/>
  <c r="W172"/>
  <c r="X172"/>
  <c r="V173"/>
  <c r="W173"/>
  <c r="X173"/>
  <c r="V174"/>
  <c r="W174"/>
  <c r="X174"/>
  <c r="V175"/>
  <c r="W175"/>
  <c r="X175"/>
  <c r="V176"/>
  <c r="W176"/>
  <c r="X176"/>
  <c r="V177"/>
  <c r="W177"/>
  <c r="X177"/>
  <c r="V178"/>
  <c r="W178"/>
  <c r="X178"/>
  <c r="V179"/>
  <c r="W179"/>
  <c r="X179"/>
  <c r="V180"/>
  <c r="W180"/>
  <c r="X180"/>
  <c r="V181"/>
  <c r="W181"/>
  <c r="X181"/>
  <c r="V182"/>
  <c r="W182"/>
  <c r="X182"/>
  <c r="V183"/>
  <c r="W183"/>
  <c r="X183"/>
  <c r="V184"/>
  <c r="W184"/>
  <c r="X184"/>
  <c r="V185"/>
  <c r="W185"/>
  <c r="X185"/>
  <c r="V186"/>
  <c r="W186"/>
  <c r="X186"/>
  <c r="V187"/>
  <c r="W187"/>
  <c r="X187"/>
  <c r="V188"/>
  <c r="W188"/>
  <c r="X188"/>
  <c r="V189"/>
  <c r="W189"/>
  <c r="X189"/>
  <c r="V190"/>
  <c r="W190"/>
  <c r="X190"/>
  <c r="V191"/>
  <c r="W191"/>
  <c r="X191"/>
  <c r="V192"/>
  <c r="W192"/>
  <c r="X192"/>
  <c r="V193"/>
  <c r="W193"/>
  <c r="X193"/>
  <c r="V194"/>
  <c r="W194"/>
  <c r="X194"/>
  <c r="V195"/>
  <c r="W195"/>
  <c r="X195"/>
  <c r="V196"/>
  <c r="W196"/>
  <c r="X196"/>
  <c r="V197"/>
  <c r="W197"/>
  <c r="X197"/>
  <c r="V198"/>
  <c r="W198"/>
  <c r="X198"/>
  <c r="V199"/>
  <c r="W199"/>
  <c r="X199"/>
  <c r="V200"/>
  <c r="W200"/>
  <c r="X200"/>
  <c r="V201"/>
  <c r="W201"/>
  <c r="X201"/>
  <c r="V202"/>
  <c r="W202"/>
  <c r="X202"/>
  <c r="V203"/>
  <c r="W203"/>
  <c r="X203"/>
  <c r="V204"/>
  <c r="W204"/>
  <c r="X204"/>
  <c r="V205"/>
  <c r="W205"/>
  <c r="X205"/>
  <c r="V206"/>
  <c r="W206"/>
  <c r="X206"/>
  <c r="V207"/>
  <c r="W207"/>
  <c r="X207"/>
  <c r="V208"/>
  <c r="W208"/>
  <c r="X208"/>
  <c r="V209"/>
  <c r="W209"/>
  <c r="X209"/>
  <c r="V210"/>
  <c r="W210"/>
  <c r="X210"/>
  <c r="V211"/>
  <c r="W211"/>
  <c r="X211"/>
  <c r="V212"/>
  <c r="W212"/>
  <c r="X212"/>
  <c r="V213"/>
  <c r="W213"/>
  <c r="X213"/>
  <c r="V214"/>
  <c r="W214"/>
  <c r="X214"/>
  <c r="V215"/>
  <c r="W215"/>
  <c r="X215"/>
  <c r="V216"/>
  <c r="W216"/>
  <c r="X216"/>
  <c r="V217"/>
  <c r="W217"/>
  <c r="X217"/>
  <c r="V218"/>
  <c r="W218"/>
  <c r="X218"/>
  <c r="V219"/>
  <c r="W219"/>
  <c r="X219"/>
  <c r="V220"/>
  <c r="W220"/>
  <c r="X220"/>
  <c r="V221"/>
  <c r="W221"/>
  <c r="X221"/>
  <c r="V222"/>
  <c r="W222"/>
  <c r="X222"/>
  <c r="V223"/>
  <c r="W223"/>
  <c r="X223"/>
  <c r="V224"/>
  <c r="W224"/>
  <c r="X224"/>
  <c r="V225"/>
  <c r="W225"/>
  <c r="X225"/>
  <c r="V226"/>
  <c r="W226"/>
  <c r="X226"/>
  <c r="V227"/>
  <c r="W227"/>
  <c r="X227"/>
  <c r="V228"/>
  <c r="W228"/>
  <c r="X228"/>
  <c r="V229"/>
  <c r="W229"/>
  <c r="X229"/>
  <c r="V230"/>
  <c r="W230"/>
  <c r="X230"/>
  <c r="V231"/>
  <c r="W231"/>
  <c r="X231"/>
  <c r="V232"/>
  <c r="W232"/>
  <c r="X232"/>
  <c r="V233"/>
  <c r="W233"/>
  <c r="X233"/>
  <c r="V234"/>
  <c r="W234"/>
  <c r="X234"/>
  <c r="V235"/>
  <c r="W235"/>
  <c r="X235"/>
  <c r="V236"/>
  <c r="W236"/>
  <c r="X236"/>
  <c r="V237"/>
  <c r="W237"/>
  <c r="X237"/>
  <c r="V238"/>
  <c r="W238"/>
  <c r="X238"/>
  <c r="V239"/>
  <c r="W239"/>
  <c r="X239"/>
  <c r="V240"/>
  <c r="W240"/>
  <c r="X240"/>
  <c r="V241"/>
  <c r="W241"/>
  <c r="X241"/>
  <c r="V242"/>
  <c r="W242"/>
  <c r="X242"/>
  <c r="V243"/>
  <c r="W243"/>
  <c r="X243"/>
  <c r="V244"/>
  <c r="W244"/>
  <c r="X244"/>
  <c r="V245"/>
  <c r="W245"/>
  <c r="X245"/>
  <c r="V246"/>
  <c r="W246"/>
  <c r="X246"/>
  <c r="V247"/>
  <c r="W247"/>
  <c r="X247"/>
  <c r="V248"/>
  <c r="W248"/>
  <c r="X248"/>
  <c r="V249"/>
  <c r="W249"/>
  <c r="X249"/>
  <c r="V250"/>
  <c r="W250"/>
  <c r="X250"/>
  <c r="V251"/>
  <c r="W251"/>
  <c r="X251"/>
  <c r="V252"/>
  <c r="W252"/>
  <c r="X252"/>
  <c r="V253"/>
  <c r="W253"/>
  <c r="X253"/>
  <c r="V254"/>
  <c r="W254"/>
  <c r="X254"/>
  <c r="V255"/>
  <c r="W255"/>
  <c r="X255"/>
  <c r="V256"/>
  <c r="W256"/>
  <c r="X256"/>
  <c r="V257"/>
  <c r="W257"/>
  <c r="X257"/>
  <c r="V258"/>
  <c r="W258"/>
  <c r="X258"/>
  <c r="V259"/>
  <c r="W259"/>
  <c r="X259"/>
  <c r="V260"/>
  <c r="W260"/>
  <c r="X260"/>
  <c r="V261"/>
  <c r="W261"/>
  <c r="X261"/>
  <c r="V262"/>
  <c r="W262"/>
  <c r="X262"/>
  <c r="V263"/>
  <c r="W263"/>
  <c r="X263"/>
  <c r="V264"/>
  <c r="W264"/>
  <c r="X264"/>
  <c r="V265"/>
  <c r="W265"/>
  <c r="X265"/>
  <c r="V266"/>
  <c r="W266"/>
  <c r="X266"/>
  <c r="F5" i="2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6"/>
  <c r="F108" s="1"/>
  <c r="F107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G5" i="3"/>
  <c r="Z5" s="1"/>
  <c r="L5"/>
  <c r="AA5" s="1"/>
  <c r="Q5"/>
  <c r="AB5" s="1"/>
  <c r="G6"/>
  <c r="Z6" s="1"/>
  <c r="L6"/>
  <c r="AA6" s="1"/>
  <c r="Q6"/>
  <c r="AB6" s="1"/>
  <c r="G7"/>
  <c r="Z7" s="1"/>
  <c r="L7"/>
  <c r="AA7" s="1"/>
  <c r="Q7"/>
  <c r="AB7" s="1"/>
  <c r="G8"/>
  <c r="Z8" s="1"/>
  <c r="L8"/>
  <c r="AA8" s="1"/>
  <c r="Q8"/>
  <c r="AB8" s="1"/>
  <c r="G9"/>
  <c r="Z9" s="1"/>
  <c r="L9"/>
  <c r="AA9" s="1"/>
  <c r="Q9"/>
  <c r="AB9" s="1"/>
  <c r="G10"/>
  <c r="Z10" s="1"/>
  <c r="L10"/>
  <c r="AA10" s="1"/>
  <c r="Q10"/>
  <c r="AB10" s="1"/>
  <c r="G11"/>
  <c r="Z11" s="1"/>
  <c r="L11"/>
  <c r="AA11" s="1"/>
  <c r="Q11"/>
  <c r="AB11" s="1"/>
  <c r="G12"/>
  <c r="Z12" s="1"/>
  <c r="L12"/>
  <c r="AA12" s="1"/>
  <c r="Q12"/>
  <c r="AB12" s="1"/>
  <c r="G13"/>
  <c r="Z13" s="1"/>
  <c r="L13"/>
  <c r="AA13" s="1"/>
  <c r="Q13"/>
  <c r="AB13" s="1"/>
  <c r="G14"/>
  <c r="Z14" s="1"/>
  <c r="L14"/>
  <c r="AA14" s="1"/>
  <c r="Q14"/>
  <c r="AB14" s="1"/>
  <c r="G15"/>
  <c r="Z15" s="1"/>
  <c r="L15"/>
  <c r="AA15" s="1"/>
  <c r="Q15"/>
  <c r="AB15" s="1"/>
  <c r="Q16"/>
  <c r="AB16" s="1"/>
  <c r="G17"/>
  <c r="Z17" s="1"/>
  <c r="L17"/>
  <c r="AA17" s="1"/>
  <c r="Q17"/>
  <c r="AB17" s="1"/>
  <c r="G18"/>
  <c r="Z18" s="1"/>
  <c r="L18"/>
  <c r="AA18" s="1"/>
  <c r="Q18"/>
  <c r="AB18" s="1"/>
  <c r="G19"/>
  <c r="Z19" s="1"/>
  <c r="L19"/>
  <c r="AA19" s="1"/>
  <c r="Q19"/>
  <c r="AB19" s="1"/>
  <c r="G20"/>
  <c r="Z20" s="1"/>
  <c r="L20"/>
  <c r="AA20" s="1"/>
  <c r="Q20"/>
  <c r="AB20" s="1"/>
  <c r="G21"/>
  <c r="Z21" s="1"/>
  <c r="L21"/>
  <c r="AA21" s="1"/>
  <c r="Q21"/>
  <c r="AB21" s="1"/>
  <c r="G22"/>
  <c r="Z22" s="1"/>
  <c r="L22"/>
  <c r="AA22" s="1"/>
  <c r="Q22"/>
  <c r="AB22" s="1"/>
  <c r="G23"/>
  <c r="Z23" s="1"/>
  <c r="L23"/>
  <c r="AA23" s="1"/>
  <c r="Q23"/>
  <c r="AB23" s="1"/>
  <c r="G24"/>
  <c r="Z24" s="1"/>
  <c r="L24"/>
  <c r="AA24" s="1"/>
  <c r="Q24"/>
  <c r="AB24" s="1"/>
  <c r="G25"/>
  <c r="Z25" s="1"/>
  <c r="L25"/>
  <c r="AA25" s="1"/>
  <c r="Q25"/>
  <c r="AB25" s="1"/>
  <c r="G26"/>
  <c r="Z26" s="1"/>
  <c r="L26"/>
  <c r="AA26" s="1"/>
  <c r="Q26"/>
  <c r="AB26" s="1"/>
  <c r="G27"/>
  <c r="Z27" s="1"/>
  <c r="L27"/>
  <c r="AA27" s="1"/>
  <c r="Q27"/>
  <c r="AB27" s="1"/>
  <c r="G28"/>
  <c r="Z28" s="1"/>
  <c r="L28"/>
  <c r="AA28" s="1"/>
  <c r="Q28"/>
  <c r="AB28" s="1"/>
  <c r="G29"/>
  <c r="Z29" s="1"/>
  <c r="L29"/>
  <c r="AA29" s="1"/>
  <c r="Q29"/>
  <c r="AB29" s="1"/>
  <c r="G30"/>
  <c r="Z30" s="1"/>
  <c r="L30"/>
  <c r="AA30" s="1"/>
  <c r="Q30"/>
  <c r="AB30" s="1"/>
  <c r="G31"/>
  <c r="L31"/>
  <c r="AA31" s="1"/>
  <c r="Q31"/>
  <c r="AB31" s="1"/>
  <c r="G32"/>
  <c r="L32"/>
  <c r="AA32" s="1"/>
  <c r="Q32"/>
  <c r="AB32" s="1"/>
  <c r="G33"/>
  <c r="L33"/>
  <c r="AA33" s="1"/>
  <c r="Q33"/>
  <c r="AB33" s="1"/>
  <c r="G34"/>
  <c r="L34"/>
  <c r="AA34" s="1"/>
  <c r="Q34"/>
  <c r="AB34" s="1"/>
  <c r="G35"/>
  <c r="L35"/>
  <c r="AA35" s="1"/>
  <c r="Q35"/>
  <c r="AB35" s="1"/>
  <c r="G36"/>
  <c r="L36"/>
  <c r="AA36" s="1"/>
  <c r="Q36"/>
  <c r="AB36" s="1"/>
  <c r="G37"/>
  <c r="L37"/>
  <c r="AA37" s="1"/>
  <c r="Q37"/>
  <c r="AB37" s="1"/>
  <c r="G38"/>
  <c r="L38"/>
  <c r="AA38" s="1"/>
  <c r="Q38"/>
  <c r="AB38" s="1"/>
  <c r="G39"/>
  <c r="L39"/>
  <c r="AA39" s="1"/>
  <c r="Q39"/>
  <c r="AB39" s="1"/>
  <c r="G40"/>
  <c r="L40"/>
  <c r="AA40" s="1"/>
  <c r="Q40"/>
  <c r="AB40" s="1"/>
  <c r="G41"/>
  <c r="L41"/>
  <c r="AA41" s="1"/>
  <c r="Q41"/>
  <c r="AB41" s="1"/>
  <c r="G42"/>
  <c r="L42"/>
  <c r="AA42" s="1"/>
  <c r="Q42"/>
  <c r="AB42" s="1"/>
  <c r="G43"/>
  <c r="L43"/>
  <c r="AA43" s="1"/>
  <c r="Q43"/>
  <c r="AB43" s="1"/>
  <c r="G44"/>
  <c r="L44"/>
  <c r="AA44" s="1"/>
  <c r="Q44"/>
  <c r="AB44" s="1"/>
  <c r="G45"/>
  <c r="L45"/>
  <c r="AA45" s="1"/>
  <c r="Q45"/>
  <c r="AB45" s="1"/>
  <c r="G46"/>
  <c r="L46"/>
  <c r="AA46" s="1"/>
  <c r="Q46"/>
  <c r="AB46" s="1"/>
  <c r="G47"/>
  <c r="L47"/>
  <c r="AA47" s="1"/>
  <c r="Q47"/>
  <c r="AB47" s="1"/>
  <c r="G48"/>
  <c r="L48"/>
  <c r="AA48" s="1"/>
  <c r="Q48"/>
  <c r="AB48" s="1"/>
  <c r="G49"/>
  <c r="L49"/>
  <c r="AA49" s="1"/>
  <c r="Q49"/>
  <c r="AB49" s="1"/>
  <c r="G50"/>
  <c r="L50"/>
  <c r="AA50" s="1"/>
  <c r="Q50"/>
  <c r="AB50" s="1"/>
  <c r="G51"/>
  <c r="L51"/>
  <c r="AA51" s="1"/>
  <c r="Q51"/>
  <c r="AB51" s="1"/>
  <c r="G52"/>
  <c r="L52"/>
  <c r="AA52" s="1"/>
  <c r="Q52"/>
  <c r="AB52" s="1"/>
  <c r="G53"/>
  <c r="L53"/>
  <c r="AA53" s="1"/>
  <c r="Q53"/>
  <c r="AB53" s="1"/>
  <c r="G54"/>
  <c r="L54"/>
  <c r="AA54" s="1"/>
  <c r="Q54"/>
  <c r="AB54" s="1"/>
  <c r="G55"/>
  <c r="L55"/>
  <c r="AA55" s="1"/>
  <c r="Q55"/>
  <c r="AB55" s="1"/>
  <c r="G56"/>
  <c r="L56"/>
  <c r="AA56" s="1"/>
  <c r="Q56"/>
  <c r="AB56" s="1"/>
  <c r="G57"/>
  <c r="L57"/>
  <c r="AA57" s="1"/>
  <c r="Q57"/>
  <c r="AB57" s="1"/>
  <c r="G58"/>
  <c r="L58"/>
  <c r="AA58" s="1"/>
  <c r="Q58"/>
  <c r="AB58" s="1"/>
  <c r="G59"/>
  <c r="L59"/>
  <c r="AA59" s="1"/>
  <c r="Q59"/>
  <c r="AB59" s="1"/>
  <c r="G60"/>
  <c r="L60"/>
  <c r="AA60" s="1"/>
  <c r="Q60"/>
  <c r="AB60" s="1"/>
  <c r="G61"/>
  <c r="L61"/>
  <c r="AA61" s="1"/>
  <c r="Q61"/>
  <c r="AB61" s="1"/>
  <c r="G62"/>
  <c r="L62"/>
  <c r="AA62" s="1"/>
  <c r="Q62"/>
  <c r="AB62" s="1"/>
  <c r="G63"/>
  <c r="L63"/>
  <c r="AA63" s="1"/>
  <c r="Q63"/>
  <c r="AB63" s="1"/>
  <c r="G64"/>
  <c r="L64"/>
  <c r="AA64" s="1"/>
  <c r="Q64"/>
  <c r="AB64" s="1"/>
  <c r="G65"/>
  <c r="L65"/>
  <c r="AA65" s="1"/>
  <c r="Q65"/>
  <c r="AB65" s="1"/>
  <c r="G66"/>
  <c r="L66"/>
  <c r="AA66" s="1"/>
  <c r="Q66"/>
  <c r="AB66" s="1"/>
  <c r="G67"/>
  <c r="L67"/>
  <c r="AA67" s="1"/>
  <c r="Q67"/>
  <c r="AB67" s="1"/>
  <c r="G68"/>
  <c r="L68"/>
  <c r="AA68" s="1"/>
  <c r="Q68"/>
  <c r="AB68" s="1"/>
  <c r="G69"/>
  <c r="L69"/>
  <c r="AA69" s="1"/>
  <c r="Q69"/>
  <c r="AB69" s="1"/>
  <c r="G70"/>
  <c r="L70"/>
  <c r="AA70" s="1"/>
  <c r="Q70"/>
  <c r="AB70" s="1"/>
  <c r="G71"/>
  <c r="L71"/>
  <c r="AA71" s="1"/>
  <c r="Q71"/>
  <c r="AB71" s="1"/>
  <c r="G72"/>
  <c r="L72"/>
  <c r="AA72" s="1"/>
  <c r="Q72"/>
  <c r="AB72" s="1"/>
  <c r="G73"/>
  <c r="L73"/>
  <c r="AA73" s="1"/>
  <c r="Q73"/>
  <c r="AB73" s="1"/>
  <c r="G74"/>
  <c r="L74"/>
  <c r="AA74" s="1"/>
  <c r="Q74"/>
  <c r="AB74" s="1"/>
  <c r="G75"/>
  <c r="L75"/>
  <c r="AA75" s="1"/>
  <c r="Q75"/>
  <c r="AB75" s="1"/>
  <c r="G76"/>
  <c r="L76"/>
  <c r="AA76" s="1"/>
  <c r="Q76"/>
  <c r="AB76" s="1"/>
  <c r="G77"/>
  <c r="L77"/>
  <c r="AA77" s="1"/>
  <c r="Q77"/>
  <c r="AB77" s="1"/>
  <c r="G78"/>
  <c r="L78"/>
  <c r="AA78" s="1"/>
  <c r="Q78"/>
  <c r="AB78" s="1"/>
  <c r="G79"/>
  <c r="L79"/>
  <c r="AA79" s="1"/>
  <c r="Q79"/>
  <c r="AB79" s="1"/>
  <c r="G80"/>
  <c r="L80"/>
  <c r="AA80" s="1"/>
  <c r="Q80"/>
  <c r="AB80" s="1"/>
  <c r="G81"/>
  <c r="L81"/>
  <c r="AA81" s="1"/>
  <c r="Q81"/>
  <c r="AB81" s="1"/>
  <c r="G82"/>
  <c r="L82"/>
  <c r="AA82" s="1"/>
  <c r="Q82"/>
  <c r="AB82" s="1"/>
  <c r="G83"/>
  <c r="L83"/>
  <c r="AA83" s="1"/>
  <c r="Q83"/>
  <c r="AB83" s="1"/>
  <c r="G84"/>
  <c r="L84"/>
  <c r="AA84" s="1"/>
  <c r="Q84"/>
  <c r="AB84" s="1"/>
  <c r="G85"/>
  <c r="L85"/>
  <c r="AA85" s="1"/>
  <c r="Q85"/>
  <c r="AB85" s="1"/>
  <c r="G86"/>
  <c r="L86"/>
  <c r="AA86" s="1"/>
  <c r="Q86"/>
  <c r="AB86" s="1"/>
  <c r="G87"/>
  <c r="L87"/>
  <c r="AA87" s="1"/>
  <c r="Q87"/>
  <c r="AB87" s="1"/>
  <c r="G88"/>
  <c r="L88"/>
  <c r="AA88" s="1"/>
  <c r="Q88"/>
  <c r="AB88" s="1"/>
  <c r="G89"/>
  <c r="L89"/>
  <c r="AA89" s="1"/>
  <c r="Q89"/>
  <c r="AB89" s="1"/>
  <c r="G90"/>
  <c r="L90"/>
  <c r="AA90" s="1"/>
  <c r="Q90"/>
  <c r="AB90" s="1"/>
  <c r="G91"/>
  <c r="L91"/>
  <c r="AA91" s="1"/>
  <c r="Q91"/>
  <c r="AB91" s="1"/>
  <c r="G92"/>
  <c r="L92"/>
  <c r="AA92" s="1"/>
  <c r="Q92"/>
  <c r="AB92" s="1"/>
  <c r="G93"/>
  <c r="L93"/>
  <c r="AA93" s="1"/>
  <c r="Q93"/>
  <c r="AB93" s="1"/>
  <c r="G94"/>
  <c r="L94"/>
  <c r="AA94" s="1"/>
  <c r="Q94"/>
  <c r="AB94" s="1"/>
  <c r="G95"/>
  <c r="L95"/>
  <c r="AA95" s="1"/>
  <c r="Q95"/>
  <c r="AB95" s="1"/>
  <c r="G96"/>
  <c r="L96"/>
  <c r="AA96" s="1"/>
  <c r="Q96"/>
  <c r="AB96" s="1"/>
  <c r="G97"/>
  <c r="L97"/>
  <c r="AA97" s="1"/>
  <c r="Q97"/>
  <c r="AB97" s="1"/>
  <c r="G98"/>
  <c r="L98"/>
  <c r="AA98" s="1"/>
  <c r="Q98"/>
  <c r="AB98" s="1"/>
  <c r="G99"/>
  <c r="L99"/>
  <c r="AA99" s="1"/>
  <c r="Q99"/>
  <c r="AB99" s="1"/>
  <c r="G100"/>
  <c r="L100"/>
  <c r="AA100" s="1"/>
  <c r="Q100"/>
  <c r="AB100" s="1"/>
  <c r="G101"/>
  <c r="L101"/>
  <c r="AA101" s="1"/>
  <c r="Q101"/>
  <c r="AB101" s="1"/>
  <c r="G102"/>
  <c r="L102"/>
  <c r="AA102" s="1"/>
  <c r="Q102"/>
  <c r="AB102" s="1"/>
  <c r="G103"/>
  <c r="L103"/>
  <c r="AA103" s="1"/>
  <c r="Q103"/>
  <c r="AB103" s="1"/>
  <c r="Q104"/>
  <c r="G106"/>
  <c r="Z106" s="1"/>
  <c r="L106"/>
  <c r="AA106" s="1"/>
  <c r="Q106"/>
  <c r="AB106" s="1"/>
  <c r="G107"/>
  <c r="L107"/>
  <c r="Q107"/>
  <c r="G110"/>
  <c r="Z110" s="1"/>
  <c r="L110"/>
  <c r="AA110" s="1"/>
  <c r="Q110"/>
  <c r="AB110" s="1"/>
  <c r="G111"/>
  <c r="Z111" s="1"/>
  <c r="L111"/>
  <c r="AA111" s="1"/>
  <c r="Q111"/>
  <c r="AB111" s="1"/>
  <c r="G112"/>
  <c r="Z112" s="1"/>
  <c r="L112"/>
  <c r="AA112" s="1"/>
  <c r="Q112"/>
  <c r="AB112" s="1"/>
  <c r="G113"/>
  <c r="Z113" s="1"/>
  <c r="L113"/>
  <c r="AA113" s="1"/>
  <c r="Q113"/>
  <c r="AB113" s="1"/>
  <c r="G114"/>
  <c r="Z114" s="1"/>
  <c r="L114"/>
  <c r="AA114" s="1"/>
  <c r="Q114"/>
  <c r="AB114" s="1"/>
  <c r="G115"/>
  <c r="Z115" s="1"/>
  <c r="L115"/>
  <c r="AA115" s="1"/>
  <c r="Q115"/>
  <c r="AB115" s="1"/>
  <c r="G116"/>
  <c r="Z116" s="1"/>
  <c r="L116"/>
  <c r="AA116" s="1"/>
  <c r="Q116"/>
  <c r="AB116" s="1"/>
  <c r="G117"/>
  <c r="Z117" s="1"/>
  <c r="L117"/>
  <c r="AA117" s="1"/>
  <c r="Q117"/>
  <c r="AB117" s="1"/>
  <c r="G118"/>
  <c r="Z118" s="1"/>
  <c r="L118"/>
  <c r="AA118" s="1"/>
  <c r="Q118"/>
  <c r="AB118" s="1"/>
  <c r="G119"/>
  <c r="Z119" s="1"/>
  <c r="L119"/>
  <c r="AA119" s="1"/>
  <c r="Q119"/>
  <c r="AB119" s="1"/>
  <c r="G120"/>
  <c r="Z120" s="1"/>
  <c r="L120"/>
  <c r="AA120" s="1"/>
  <c r="Q120"/>
  <c r="AB120" s="1"/>
  <c r="G121"/>
  <c r="Z121" s="1"/>
  <c r="L121"/>
  <c r="AA121" s="1"/>
  <c r="Q121"/>
  <c r="AB121" s="1"/>
  <c r="G122"/>
  <c r="Z122" s="1"/>
  <c r="L122"/>
  <c r="AA122" s="1"/>
  <c r="Q122"/>
  <c r="AB122" s="1"/>
  <c r="G123"/>
  <c r="Z123" s="1"/>
  <c r="L123"/>
  <c r="AA123" s="1"/>
  <c r="Q123"/>
  <c r="AB123" s="1"/>
  <c r="G124"/>
  <c r="Z124" s="1"/>
  <c r="L124"/>
  <c r="AA124" s="1"/>
  <c r="Q124"/>
  <c r="AB124" s="1"/>
  <c r="G125"/>
  <c r="Z125" s="1"/>
  <c r="L125"/>
  <c r="AA125" s="1"/>
  <c r="Q125"/>
  <c r="AB125" s="1"/>
  <c r="G126"/>
  <c r="Z126" s="1"/>
  <c r="L126"/>
  <c r="AA126" s="1"/>
  <c r="Q126"/>
  <c r="AB126" s="1"/>
  <c r="G127"/>
  <c r="Z127" s="1"/>
  <c r="L127"/>
  <c r="AA127" s="1"/>
  <c r="Q127"/>
  <c r="AB127" s="1"/>
  <c r="G128"/>
  <c r="Z128" s="1"/>
  <c r="L128"/>
  <c r="AA128" s="1"/>
  <c r="Q128"/>
  <c r="AB128" s="1"/>
  <c r="G129"/>
  <c r="Z129" s="1"/>
  <c r="L129"/>
  <c r="AA129" s="1"/>
  <c r="Q129"/>
  <c r="AB129" s="1"/>
  <c r="G130"/>
  <c r="Z130" s="1"/>
  <c r="L130"/>
  <c r="AA130" s="1"/>
  <c r="Q130"/>
  <c r="AB130" s="1"/>
  <c r="G131"/>
  <c r="Z131" s="1"/>
  <c r="L131"/>
  <c r="AA131" s="1"/>
  <c r="Q131"/>
  <c r="AB131" s="1"/>
  <c r="G132"/>
  <c r="Z132" s="1"/>
  <c r="L132"/>
  <c r="AA132" s="1"/>
  <c r="Q132"/>
  <c r="AB132" s="1"/>
  <c r="G133"/>
  <c r="Z133" s="1"/>
  <c r="L133"/>
  <c r="AA133" s="1"/>
  <c r="Q133"/>
  <c r="AB133" s="1"/>
  <c r="Q134"/>
  <c r="G135"/>
  <c r="L135"/>
  <c r="AA135" s="1"/>
  <c r="Q135"/>
  <c r="AB135" s="1"/>
  <c r="G136"/>
  <c r="L136"/>
  <c r="AA136" s="1"/>
  <c r="Q136"/>
  <c r="AB136" s="1"/>
  <c r="G137"/>
  <c r="L137"/>
  <c r="Q137"/>
  <c r="AB137" s="1"/>
  <c r="G138"/>
  <c r="L138"/>
  <c r="AA138" s="1"/>
  <c r="Q138"/>
  <c r="G139"/>
  <c r="L139"/>
  <c r="AA139" s="1"/>
  <c r="Q139"/>
  <c r="AB139" s="1"/>
  <c r="G140"/>
  <c r="L140"/>
  <c r="AA140" s="1"/>
  <c r="Q140"/>
  <c r="AB140" s="1"/>
  <c r="G141"/>
  <c r="L141"/>
  <c r="Q141"/>
  <c r="AB141" s="1"/>
  <c r="G142"/>
  <c r="L142"/>
  <c r="AA142" s="1"/>
  <c r="Q142"/>
  <c r="G143"/>
  <c r="L143"/>
  <c r="AA143" s="1"/>
  <c r="Q143"/>
  <c r="AB143" s="1"/>
  <c r="G144"/>
  <c r="L144"/>
  <c r="AA144" s="1"/>
  <c r="Q144"/>
  <c r="AB144" s="1"/>
  <c r="G145"/>
  <c r="L145"/>
  <c r="Q145"/>
  <c r="AB145" s="1"/>
  <c r="G146"/>
  <c r="L146"/>
  <c r="AA146" s="1"/>
  <c r="Q146"/>
  <c r="G147"/>
  <c r="L147"/>
  <c r="AA147" s="1"/>
  <c r="Q147"/>
  <c r="AB147" s="1"/>
  <c r="G148"/>
  <c r="L148"/>
  <c r="AA148" s="1"/>
  <c r="Q148"/>
  <c r="AB148" s="1"/>
  <c r="G149"/>
  <c r="L149"/>
  <c r="Q149"/>
  <c r="AB149" s="1"/>
  <c r="G150"/>
  <c r="L150"/>
  <c r="AA150" s="1"/>
  <c r="Q150"/>
  <c r="G151"/>
  <c r="L151"/>
  <c r="AA151" s="1"/>
  <c r="Q151"/>
  <c r="AB151" s="1"/>
  <c r="G152"/>
  <c r="L152"/>
  <c r="AA152" s="1"/>
  <c r="Q152"/>
  <c r="AB152" s="1"/>
  <c r="G153"/>
  <c r="L153"/>
  <c r="Q153"/>
  <c r="AB153" s="1"/>
  <c r="G154"/>
  <c r="L154"/>
  <c r="AA154" s="1"/>
  <c r="Q154"/>
  <c r="G155"/>
  <c r="L155"/>
  <c r="AA155" s="1"/>
  <c r="Q155"/>
  <c r="AB155" s="1"/>
  <c r="G156"/>
  <c r="L156"/>
  <c r="AA156" s="1"/>
  <c r="Q156"/>
  <c r="AB156" s="1"/>
  <c r="G157"/>
  <c r="L157"/>
  <c r="Q157"/>
  <c r="AB157" s="1"/>
  <c r="G158"/>
  <c r="L158"/>
  <c r="AA158" s="1"/>
  <c r="Q158"/>
  <c r="G159"/>
  <c r="L159"/>
  <c r="AA159" s="1"/>
  <c r="Q159"/>
  <c r="AB159" s="1"/>
  <c r="G160"/>
  <c r="L160"/>
  <c r="AA160" s="1"/>
  <c r="Q160"/>
  <c r="AB160" s="1"/>
  <c r="G161"/>
  <c r="L161"/>
  <c r="Q161"/>
  <c r="AB161" s="1"/>
  <c r="G162"/>
  <c r="L162"/>
  <c r="AA162" s="1"/>
  <c r="Q162"/>
  <c r="G163"/>
  <c r="L163"/>
  <c r="AA163" s="1"/>
  <c r="Q163"/>
  <c r="AB163" s="1"/>
  <c r="G164"/>
  <c r="L164"/>
  <c r="AA164" s="1"/>
  <c r="Q164"/>
  <c r="AB164" s="1"/>
  <c r="G165"/>
  <c r="L165"/>
  <c r="Q165"/>
  <c r="AB165" s="1"/>
  <c r="G166"/>
  <c r="L166"/>
  <c r="AA166" s="1"/>
  <c r="Q166"/>
  <c r="G167"/>
  <c r="L167"/>
  <c r="AA167" s="1"/>
  <c r="Q167"/>
  <c r="AB167" s="1"/>
  <c r="G168"/>
  <c r="L168"/>
  <c r="AA168" s="1"/>
  <c r="Q168"/>
  <c r="AB168" s="1"/>
  <c r="G169"/>
  <c r="L169"/>
  <c r="Q169"/>
  <c r="AB169" s="1"/>
  <c r="G170"/>
  <c r="L170"/>
  <c r="AA170" s="1"/>
  <c r="Q170"/>
  <c r="G171"/>
  <c r="L171"/>
  <c r="AA171" s="1"/>
  <c r="Q171"/>
  <c r="AB171" s="1"/>
  <c r="G172"/>
  <c r="L172"/>
  <c r="AA172" s="1"/>
  <c r="Q172"/>
  <c r="AB172" s="1"/>
  <c r="G173"/>
  <c r="L173"/>
  <c r="Q173"/>
  <c r="AB173" s="1"/>
  <c r="G174"/>
  <c r="L174"/>
  <c r="AA174" s="1"/>
  <c r="Q174"/>
  <c r="G175"/>
  <c r="L175"/>
  <c r="AA175" s="1"/>
  <c r="Q175"/>
  <c r="AB175" s="1"/>
  <c r="G176"/>
  <c r="L176"/>
  <c r="AA176" s="1"/>
  <c r="Q176"/>
  <c r="AB176" s="1"/>
  <c r="G177"/>
  <c r="L177"/>
  <c r="Q177"/>
  <c r="AB177" s="1"/>
  <c r="G178"/>
  <c r="L178"/>
  <c r="AA178" s="1"/>
  <c r="Q178"/>
  <c r="G179"/>
  <c r="L179"/>
  <c r="AA179" s="1"/>
  <c r="Q179"/>
  <c r="AB179" s="1"/>
  <c r="G180"/>
  <c r="L180"/>
  <c r="AA180" s="1"/>
  <c r="Q180"/>
  <c r="AB180" s="1"/>
  <c r="G181"/>
  <c r="L181"/>
  <c r="Q181"/>
  <c r="AB181" s="1"/>
  <c r="G182"/>
  <c r="L182"/>
  <c r="AA182" s="1"/>
  <c r="Q182"/>
  <c r="G183"/>
  <c r="L183"/>
  <c r="AA183" s="1"/>
  <c r="Q183"/>
  <c r="AB183" s="1"/>
  <c r="G184"/>
  <c r="L184"/>
  <c r="AA184" s="1"/>
  <c r="Q184"/>
  <c r="AB184" s="1"/>
  <c r="G185"/>
  <c r="L185"/>
  <c r="Q185"/>
  <c r="AB185" s="1"/>
  <c r="G186"/>
  <c r="L186"/>
  <c r="AA186" s="1"/>
  <c r="Q186"/>
  <c r="G187"/>
  <c r="L187"/>
  <c r="AA187" s="1"/>
  <c r="Q187"/>
  <c r="AB187" s="1"/>
  <c r="G188"/>
  <c r="L188"/>
  <c r="AA188" s="1"/>
  <c r="Q188"/>
  <c r="AB188" s="1"/>
  <c r="G189"/>
  <c r="L189"/>
  <c r="Q189"/>
  <c r="AB189" s="1"/>
  <c r="G190"/>
  <c r="L190"/>
  <c r="AA190" s="1"/>
  <c r="Q190"/>
  <c r="G191"/>
  <c r="L191"/>
  <c r="AA191" s="1"/>
  <c r="Q191"/>
  <c r="AB191" s="1"/>
  <c r="G192"/>
  <c r="L192"/>
  <c r="AA192" s="1"/>
  <c r="Q192"/>
  <c r="AB192" s="1"/>
  <c r="G193"/>
  <c r="L193"/>
  <c r="Q193"/>
  <c r="AB193" s="1"/>
  <c r="G194"/>
  <c r="L194"/>
  <c r="AA194" s="1"/>
  <c r="Q194"/>
  <c r="G195"/>
  <c r="L195"/>
  <c r="AA195" s="1"/>
  <c r="Q195"/>
  <c r="AB195" s="1"/>
  <c r="G196"/>
  <c r="L196"/>
  <c r="AA196" s="1"/>
  <c r="Q196"/>
  <c r="AB196" s="1"/>
  <c r="G197"/>
  <c r="L197"/>
  <c r="Q197"/>
  <c r="AB197" s="1"/>
  <c r="G198"/>
  <c r="L198"/>
  <c r="AA198" s="1"/>
  <c r="Q198"/>
  <c r="G199"/>
  <c r="L199"/>
  <c r="AA199" s="1"/>
  <c r="Q199"/>
  <c r="AB199" s="1"/>
  <c r="G200"/>
  <c r="L200"/>
  <c r="AA200" s="1"/>
  <c r="Q200"/>
  <c r="AB200" s="1"/>
  <c r="G201"/>
  <c r="L201"/>
  <c r="Q201"/>
  <c r="AB201" s="1"/>
  <c r="G202"/>
  <c r="L202"/>
  <c r="AA202" s="1"/>
  <c r="Q202"/>
  <c r="G203"/>
  <c r="L203"/>
  <c r="AA203" s="1"/>
  <c r="Q203"/>
  <c r="AB203" s="1"/>
  <c r="G204"/>
  <c r="L204"/>
  <c r="AA204" s="1"/>
  <c r="Q204"/>
  <c r="AB204" s="1"/>
  <c r="G205"/>
  <c r="L205"/>
  <c r="Q205"/>
  <c r="AB205" s="1"/>
  <c r="G206"/>
  <c r="L206"/>
  <c r="AA206" s="1"/>
  <c r="Q206"/>
  <c r="G207"/>
  <c r="L207"/>
  <c r="AA207" s="1"/>
  <c r="Q207"/>
  <c r="AB207" s="1"/>
  <c r="G208"/>
  <c r="L208"/>
  <c r="AA208" s="1"/>
  <c r="Q208"/>
  <c r="AB208" s="1"/>
  <c r="G209"/>
  <c r="L209"/>
  <c r="Q209"/>
  <c r="AB209" s="1"/>
  <c r="G210"/>
  <c r="L210"/>
  <c r="AA210" s="1"/>
  <c r="Q210"/>
  <c r="G211"/>
  <c r="L211"/>
  <c r="AA211" s="1"/>
  <c r="Q211"/>
  <c r="AB211" s="1"/>
  <c r="G212"/>
  <c r="L212"/>
  <c r="AA212" s="1"/>
  <c r="Q212"/>
  <c r="AB212" s="1"/>
  <c r="G213"/>
  <c r="L213"/>
  <c r="Q213"/>
  <c r="AB213" s="1"/>
  <c r="G214"/>
  <c r="L214"/>
  <c r="AA214" s="1"/>
  <c r="Q214"/>
  <c r="G215"/>
  <c r="L215"/>
  <c r="AA215" s="1"/>
  <c r="Q215"/>
  <c r="AB215" s="1"/>
  <c r="G216"/>
  <c r="L216"/>
  <c r="AA216" s="1"/>
  <c r="Q216"/>
  <c r="AB216" s="1"/>
  <c r="G217"/>
  <c r="L217"/>
  <c r="Q217"/>
  <c r="AB217" s="1"/>
  <c r="G218"/>
  <c r="L218"/>
  <c r="AA218" s="1"/>
  <c r="Q218"/>
  <c r="G219"/>
  <c r="L219"/>
  <c r="AA219" s="1"/>
  <c r="Q219"/>
  <c r="AB219" s="1"/>
  <c r="G220"/>
  <c r="L220"/>
  <c r="AA220" s="1"/>
  <c r="Q220"/>
  <c r="AB220" s="1"/>
  <c r="G221"/>
  <c r="L221"/>
  <c r="Q221"/>
  <c r="AB221" s="1"/>
  <c r="G222"/>
  <c r="L222"/>
  <c r="AA222" s="1"/>
  <c r="Q222"/>
  <c r="G223"/>
  <c r="L223"/>
  <c r="AA223" s="1"/>
  <c r="Q223"/>
  <c r="AB223" s="1"/>
  <c r="G224"/>
  <c r="L224"/>
  <c r="AA224" s="1"/>
  <c r="Q224"/>
  <c r="AB224" s="1"/>
  <c r="G225"/>
  <c r="L225"/>
  <c r="Q225"/>
  <c r="AB225" s="1"/>
  <c r="G226"/>
  <c r="L226"/>
  <c r="AA226" s="1"/>
  <c r="Q226"/>
  <c r="G227"/>
  <c r="L227"/>
  <c r="AA227" s="1"/>
  <c r="Q227"/>
  <c r="AB227" s="1"/>
  <c r="G228"/>
  <c r="L228"/>
  <c r="AA228" s="1"/>
  <c r="Q228"/>
  <c r="AB228" s="1"/>
  <c r="G229"/>
  <c r="L229"/>
  <c r="Q229"/>
  <c r="AB229" s="1"/>
  <c r="G230"/>
  <c r="L230"/>
  <c r="AA230" s="1"/>
  <c r="Q230"/>
  <c r="G231"/>
  <c r="L231"/>
  <c r="AA231" s="1"/>
  <c r="Q231"/>
  <c r="AB231" s="1"/>
  <c r="G232"/>
  <c r="L232"/>
  <c r="AA232" s="1"/>
  <c r="Q232"/>
  <c r="AB232" s="1"/>
  <c r="G233"/>
  <c r="L233"/>
  <c r="Q233"/>
  <c r="AB233" s="1"/>
  <c r="G234"/>
  <c r="L234"/>
  <c r="AA234" s="1"/>
  <c r="Q234"/>
  <c r="G235"/>
  <c r="L235"/>
  <c r="AA235" s="1"/>
  <c r="Q235"/>
  <c r="AB235" s="1"/>
  <c r="G236"/>
  <c r="L236"/>
  <c r="AA236" s="1"/>
  <c r="Q236"/>
  <c r="AB236" s="1"/>
  <c r="G237"/>
  <c r="L237"/>
  <c r="Q237"/>
  <c r="AB237" s="1"/>
  <c r="G238"/>
  <c r="L238"/>
  <c r="AA238" s="1"/>
  <c r="Q238"/>
  <c r="G239"/>
  <c r="L239"/>
  <c r="AA239" s="1"/>
  <c r="Q239"/>
  <c r="AB239" s="1"/>
  <c r="G240"/>
  <c r="L240"/>
  <c r="AA240" s="1"/>
  <c r="Q240"/>
  <c r="AB240" s="1"/>
  <c r="G241"/>
  <c r="L241"/>
  <c r="Q241"/>
  <c r="AB241" s="1"/>
  <c r="G242"/>
  <c r="L242"/>
  <c r="AA242" s="1"/>
  <c r="Q242"/>
  <c r="G243"/>
  <c r="L243"/>
  <c r="AA243" s="1"/>
  <c r="Q243"/>
  <c r="AB243" s="1"/>
  <c r="G244"/>
  <c r="L244"/>
  <c r="AA244" s="1"/>
  <c r="Q244"/>
  <c r="AB244" s="1"/>
  <c r="G245"/>
  <c r="L245"/>
  <c r="Q245"/>
  <c r="AB245" s="1"/>
  <c r="G246"/>
  <c r="L246"/>
  <c r="AA246" s="1"/>
  <c r="Q246"/>
  <c r="G247"/>
  <c r="L247"/>
  <c r="AA247" s="1"/>
  <c r="Q247"/>
  <c r="AB247" s="1"/>
  <c r="G248"/>
  <c r="L248"/>
  <c r="AA248" s="1"/>
  <c r="Q248"/>
  <c r="AB248" s="1"/>
  <c r="G249"/>
  <c r="L249"/>
  <c r="Q249"/>
  <c r="AB249" s="1"/>
  <c r="G250"/>
  <c r="L250"/>
  <c r="AA250" s="1"/>
  <c r="Q250"/>
  <c r="G251"/>
  <c r="L251"/>
  <c r="AA251" s="1"/>
  <c r="Q251"/>
  <c r="AB251" s="1"/>
  <c r="G252"/>
  <c r="L252"/>
  <c r="AA252" s="1"/>
  <c r="Q252"/>
  <c r="AB252" s="1"/>
  <c r="G253"/>
  <c r="Z253" s="1"/>
  <c r="L253"/>
  <c r="Q253"/>
  <c r="AB253" s="1"/>
  <c r="G254"/>
  <c r="Z254" s="1"/>
  <c r="L254"/>
  <c r="AA254" s="1"/>
  <c r="Q254"/>
  <c r="G255"/>
  <c r="Z255" s="1"/>
  <c r="L255"/>
  <c r="AA255" s="1"/>
  <c r="Q255"/>
  <c r="AB255" s="1"/>
  <c r="G256"/>
  <c r="L256"/>
  <c r="AA256" s="1"/>
  <c r="Q256"/>
  <c r="AB256" s="1"/>
  <c r="G257"/>
  <c r="Z257" s="1"/>
  <c r="L257"/>
  <c r="Q257"/>
  <c r="AB257" s="1"/>
  <c r="G258"/>
  <c r="Z258" s="1"/>
  <c r="L258"/>
  <c r="AA258" s="1"/>
  <c r="Q258"/>
  <c r="G259"/>
  <c r="Z259" s="1"/>
  <c r="L259"/>
  <c r="AA259" s="1"/>
  <c r="Q259"/>
  <c r="AB259" s="1"/>
  <c r="G260"/>
  <c r="L260"/>
  <c r="AA260" s="1"/>
  <c r="Q260"/>
  <c r="AB260" s="1"/>
  <c r="G261"/>
  <c r="Z261" s="1"/>
  <c r="L261"/>
  <c r="Q261"/>
  <c r="AB261" s="1"/>
  <c r="G262"/>
  <c r="Z262" s="1"/>
  <c r="L262"/>
  <c r="AA262" s="1"/>
  <c r="Q262"/>
  <c r="G263"/>
  <c r="Z263" s="1"/>
  <c r="L263"/>
  <c r="AA263" s="1"/>
  <c r="Q263"/>
  <c r="AB263" s="1"/>
  <c r="G264"/>
  <c r="L264"/>
  <c r="AA264" s="1"/>
  <c r="Q264"/>
  <c r="AB264" s="1"/>
  <c r="G265"/>
  <c r="Z265" s="1"/>
  <c r="L265"/>
  <c r="Q265"/>
  <c r="AB265" s="1"/>
  <c r="G266"/>
  <c r="Z266" s="1"/>
  <c r="L266"/>
  <c r="AA266" s="1"/>
  <c r="Q266"/>
  <c r="I5" i="7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6"/>
  <c r="I107"/>
  <c r="I108" s="1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G5" i="5"/>
  <c r="J5" s="1"/>
  <c r="G6"/>
  <c r="J6" s="1"/>
  <c r="G7"/>
  <c r="J7" s="1"/>
  <c r="G8"/>
  <c r="J8" s="1"/>
  <c r="G9"/>
  <c r="J9" s="1"/>
  <c r="G10"/>
  <c r="J10" s="1"/>
  <c r="G11"/>
  <c r="J11" s="1"/>
  <c r="G12"/>
  <c r="J12" s="1"/>
  <c r="G13"/>
  <c r="J13" s="1"/>
  <c r="G14"/>
  <c r="J14" s="1"/>
  <c r="G15"/>
  <c r="J15" s="1"/>
  <c r="G16"/>
  <c r="J16" s="1"/>
  <c r="G17"/>
  <c r="J17" s="1"/>
  <c r="G18"/>
  <c r="J18" s="1"/>
  <c r="G19"/>
  <c r="J19" s="1"/>
  <c r="G20"/>
  <c r="J20" s="1"/>
  <c r="G21"/>
  <c r="J21" s="1"/>
  <c r="G22"/>
  <c r="J22" s="1"/>
  <c r="G23"/>
  <c r="J23" s="1"/>
  <c r="G24"/>
  <c r="J24" s="1"/>
  <c r="G25"/>
  <c r="J25" s="1"/>
  <c r="G26"/>
  <c r="J26" s="1"/>
  <c r="G27"/>
  <c r="J27" s="1"/>
  <c r="G28"/>
  <c r="J28" s="1"/>
  <c r="G29"/>
  <c r="J29" s="1"/>
  <c r="G30"/>
  <c r="J30" s="1"/>
  <c r="G31"/>
  <c r="J31" s="1"/>
  <c r="G32"/>
  <c r="J32" s="1"/>
  <c r="G33"/>
  <c r="J33" s="1"/>
  <c r="G34"/>
  <c r="J34" s="1"/>
  <c r="G35"/>
  <c r="J35" s="1"/>
  <c r="G36"/>
  <c r="J36" s="1"/>
  <c r="G37"/>
  <c r="J37" s="1"/>
  <c r="G38"/>
  <c r="J38" s="1"/>
  <c r="G39"/>
  <c r="J39" s="1"/>
  <c r="G40"/>
  <c r="J40" s="1"/>
  <c r="G41"/>
  <c r="J41" s="1"/>
  <c r="G42"/>
  <c r="J42" s="1"/>
  <c r="G43"/>
  <c r="J43" s="1"/>
  <c r="G44"/>
  <c r="J44" s="1"/>
  <c r="G45"/>
  <c r="J45" s="1"/>
  <c r="G46"/>
  <c r="J46" s="1"/>
  <c r="G47"/>
  <c r="J47" s="1"/>
  <c r="G48"/>
  <c r="J48" s="1"/>
  <c r="G49"/>
  <c r="J49" s="1"/>
  <c r="G50"/>
  <c r="J50" s="1"/>
  <c r="G51"/>
  <c r="J51" s="1"/>
  <c r="G52"/>
  <c r="J52" s="1"/>
  <c r="G53"/>
  <c r="J53" s="1"/>
  <c r="G54"/>
  <c r="J54" s="1"/>
  <c r="G55"/>
  <c r="J55" s="1"/>
  <c r="G56"/>
  <c r="J56" s="1"/>
  <c r="G57"/>
  <c r="J57" s="1"/>
  <c r="G58"/>
  <c r="J58" s="1"/>
  <c r="G59"/>
  <c r="J59" s="1"/>
  <c r="G60"/>
  <c r="J60" s="1"/>
  <c r="G61"/>
  <c r="J61" s="1"/>
  <c r="G62"/>
  <c r="J62" s="1"/>
  <c r="G63"/>
  <c r="J63" s="1"/>
  <c r="G64"/>
  <c r="J64" s="1"/>
  <c r="G65"/>
  <c r="J65" s="1"/>
  <c r="G66"/>
  <c r="J66" s="1"/>
  <c r="G67"/>
  <c r="J67" s="1"/>
  <c r="G68"/>
  <c r="J68" s="1"/>
  <c r="G69"/>
  <c r="J69" s="1"/>
  <c r="G70"/>
  <c r="J70" s="1"/>
  <c r="G71"/>
  <c r="J71" s="1"/>
  <c r="G72"/>
  <c r="J72" s="1"/>
  <c r="G73"/>
  <c r="J73" s="1"/>
  <c r="G74"/>
  <c r="J74" s="1"/>
  <c r="G75"/>
  <c r="J75" s="1"/>
  <c r="G76"/>
  <c r="J76" s="1"/>
  <c r="G77"/>
  <c r="J77" s="1"/>
  <c r="G78"/>
  <c r="J78" s="1"/>
  <c r="G79"/>
  <c r="J79" s="1"/>
  <c r="G80"/>
  <c r="J80" s="1"/>
  <c r="G81"/>
  <c r="J81" s="1"/>
  <c r="G82"/>
  <c r="J82" s="1"/>
  <c r="G83"/>
  <c r="J83" s="1"/>
  <c r="G84"/>
  <c r="J84" s="1"/>
  <c r="G85"/>
  <c r="J85" s="1"/>
  <c r="G86"/>
  <c r="J86" s="1"/>
  <c r="G87"/>
  <c r="J87" s="1"/>
  <c r="G88"/>
  <c r="J88" s="1"/>
  <c r="G89"/>
  <c r="J89" s="1"/>
  <c r="G90"/>
  <c r="J90" s="1"/>
  <c r="G91"/>
  <c r="J91" s="1"/>
  <c r="G92"/>
  <c r="J92" s="1"/>
  <c r="G93"/>
  <c r="J93" s="1"/>
  <c r="G94"/>
  <c r="J94" s="1"/>
  <c r="G95"/>
  <c r="J95" s="1"/>
  <c r="G96"/>
  <c r="J96" s="1"/>
  <c r="G97"/>
  <c r="J97" s="1"/>
  <c r="G98"/>
  <c r="J98" s="1"/>
  <c r="G99"/>
  <c r="J99" s="1"/>
  <c r="G100"/>
  <c r="J100" s="1"/>
  <c r="G101"/>
  <c r="J101" s="1"/>
  <c r="G102"/>
  <c r="J102" s="1"/>
  <c r="G103"/>
  <c r="J103" s="1"/>
  <c r="G104"/>
  <c r="J104" s="1"/>
  <c r="G106"/>
  <c r="J106" s="1"/>
  <c r="G107"/>
  <c r="G110"/>
  <c r="J110" s="1"/>
  <c r="G111"/>
  <c r="J111" s="1"/>
  <c r="G112"/>
  <c r="J112" s="1"/>
  <c r="G113"/>
  <c r="J113" s="1"/>
  <c r="G114"/>
  <c r="J114" s="1"/>
  <c r="G115"/>
  <c r="J115" s="1"/>
  <c r="G116"/>
  <c r="J116" s="1"/>
  <c r="G117"/>
  <c r="J117" s="1"/>
  <c r="G118"/>
  <c r="J118" s="1"/>
  <c r="G119"/>
  <c r="J119" s="1"/>
  <c r="G120"/>
  <c r="J120" s="1"/>
  <c r="G121"/>
  <c r="J121" s="1"/>
  <c r="G122"/>
  <c r="J122" s="1"/>
  <c r="G123"/>
  <c r="J123" s="1"/>
  <c r="G124"/>
  <c r="J124" s="1"/>
  <c r="G125"/>
  <c r="J125" s="1"/>
  <c r="G126"/>
  <c r="J126" s="1"/>
  <c r="G127"/>
  <c r="J127" s="1"/>
  <c r="G128"/>
  <c r="J128" s="1"/>
  <c r="G129"/>
  <c r="J129" s="1"/>
  <c r="G130"/>
  <c r="J130" s="1"/>
  <c r="G131"/>
  <c r="J131" s="1"/>
  <c r="G132"/>
  <c r="J132" s="1"/>
  <c r="G133"/>
  <c r="J133" s="1"/>
  <c r="G134"/>
  <c r="J134" s="1"/>
  <c r="G135"/>
  <c r="J135" s="1"/>
  <c r="G136"/>
  <c r="J136" s="1"/>
  <c r="G137"/>
  <c r="J137" s="1"/>
  <c r="G138"/>
  <c r="J138" s="1"/>
  <c r="G139"/>
  <c r="J139" s="1"/>
  <c r="G140"/>
  <c r="J140" s="1"/>
  <c r="G141"/>
  <c r="J141" s="1"/>
  <c r="G142"/>
  <c r="J142" s="1"/>
  <c r="G143"/>
  <c r="J143" s="1"/>
  <c r="G144"/>
  <c r="J144" s="1"/>
  <c r="G145"/>
  <c r="J145" s="1"/>
  <c r="G146"/>
  <c r="J146" s="1"/>
  <c r="G147"/>
  <c r="J147" s="1"/>
  <c r="G148"/>
  <c r="J148" s="1"/>
  <c r="G149"/>
  <c r="J149" s="1"/>
  <c r="G150"/>
  <c r="J150" s="1"/>
  <c r="G151"/>
  <c r="J151" s="1"/>
  <c r="G152"/>
  <c r="J152" s="1"/>
  <c r="G153"/>
  <c r="J153" s="1"/>
  <c r="G154"/>
  <c r="J154" s="1"/>
  <c r="G155"/>
  <c r="J155" s="1"/>
  <c r="G156"/>
  <c r="J156" s="1"/>
  <c r="G157"/>
  <c r="J157" s="1"/>
  <c r="G158"/>
  <c r="J158" s="1"/>
  <c r="G159"/>
  <c r="J159" s="1"/>
  <c r="G160"/>
  <c r="J160" s="1"/>
  <c r="G161"/>
  <c r="J161" s="1"/>
  <c r="G162"/>
  <c r="J162" s="1"/>
  <c r="G163"/>
  <c r="J163" s="1"/>
  <c r="G164"/>
  <c r="J164" s="1"/>
  <c r="G165"/>
  <c r="J165" s="1"/>
  <c r="G166"/>
  <c r="J166" s="1"/>
  <c r="G167"/>
  <c r="J167" s="1"/>
  <c r="G168"/>
  <c r="J168" s="1"/>
  <c r="G169"/>
  <c r="J169" s="1"/>
  <c r="G170"/>
  <c r="J170" s="1"/>
  <c r="G171"/>
  <c r="J171" s="1"/>
  <c r="G172"/>
  <c r="J172" s="1"/>
  <c r="G173"/>
  <c r="J173" s="1"/>
  <c r="G174"/>
  <c r="J174" s="1"/>
  <c r="G175"/>
  <c r="J175" s="1"/>
  <c r="G176"/>
  <c r="J176" s="1"/>
  <c r="G177"/>
  <c r="J177" s="1"/>
  <c r="G178"/>
  <c r="J178" s="1"/>
  <c r="G179"/>
  <c r="J179" s="1"/>
  <c r="G180"/>
  <c r="J180" s="1"/>
  <c r="G181"/>
  <c r="J181" s="1"/>
  <c r="G182"/>
  <c r="J182" s="1"/>
  <c r="G183"/>
  <c r="J183" s="1"/>
  <c r="G184"/>
  <c r="J184" s="1"/>
  <c r="G185"/>
  <c r="J185" s="1"/>
  <c r="G186"/>
  <c r="J186" s="1"/>
  <c r="G187"/>
  <c r="J187" s="1"/>
  <c r="G188"/>
  <c r="J188" s="1"/>
  <c r="G189"/>
  <c r="J189" s="1"/>
  <c r="G190"/>
  <c r="J190" s="1"/>
  <c r="G191"/>
  <c r="J191" s="1"/>
  <c r="G192"/>
  <c r="J192" s="1"/>
  <c r="G193"/>
  <c r="J193" s="1"/>
  <c r="G194"/>
  <c r="J194" s="1"/>
  <c r="G195"/>
  <c r="J195" s="1"/>
  <c r="G196"/>
  <c r="J196" s="1"/>
  <c r="G197"/>
  <c r="J197" s="1"/>
  <c r="G198"/>
  <c r="J198" s="1"/>
  <c r="G199"/>
  <c r="J199" s="1"/>
  <c r="G200"/>
  <c r="J200" s="1"/>
  <c r="G201"/>
  <c r="J201" s="1"/>
  <c r="G202"/>
  <c r="J202" s="1"/>
  <c r="G203"/>
  <c r="J203" s="1"/>
  <c r="G204"/>
  <c r="J204" s="1"/>
  <c r="G205"/>
  <c r="J205" s="1"/>
  <c r="G206"/>
  <c r="J206" s="1"/>
  <c r="G207"/>
  <c r="J207" s="1"/>
  <c r="G208"/>
  <c r="J208" s="1"/>
  <c r="G209"/>
  <c r="J209" s="1"/>
  <c r="G210"/>
  <c r="J210" s="1"/>
  <c r="G211"/>
  <c r="J211" s="1"/>
  <c r="G212"/>
  <c r="J212" s="1"/>
  <c r="G213"/>
  <c r="J213" s="1"/>
  <c r="G214"/>
  <c r="J214" s="1"/>
  <c r="G215"/>
  <c r="J215" s="1"/>
  <c r="G216"/>
  <c r="J216" s="1"/>
  <c r="G217"/>
  <c r="J217" s="1"/>
  <c r="G218"/>
  <c r="J218" s="1"/>
  <c r="G219"/>
  <c r="J219" s="1"/>
  <c r="G220"/>
  <c r="J220" s="1"/>
  <c r="G221"/>
  <c r="J221" s="1"/>
  <c r="G222"/>
  <c r="J222" s="1"/>
  <c r="G223"/>
  <c r="J223" s="1"/>
  <c r="G224"/>
  <c r="J224" s="1"/>
  <c r="G225"/>
  <c r="J225" s="1"/>
  <c r="G226"/>
  <c r="J226" s="1"/>
  <c r="G227"/>
  <c r="J227" s="1"/>
  <c r="G228"/>
  <c r="J228" s="1"/>
  <c r="G229"/>
  <c r="J229" s="1"/>
  <c r="G230"/>
  <c r="J230" s="1"/>
  <c r="G231"/>
  <c r="J231" s="1"/>
  <c r="G232"/>
  <c r="J232" s="1"/>
  <c r="G233"/>
  <c r="J233" s="1"/>
  <c r="G234"/>
  <c r="J234" s="1"/>
  <c r="G235"/>
  <c r="J235" s="1"/>
  <c r="G236"/>
  <c r="J236" s="1"/>
  <c r="G237"/>
  <c r="J237" s="1"/>
  <c r="G238"/>
  <c r="J238" s="1"/>
  <c r="G239"/>
  <c r="J239" s="1"/>
  <c r="G240"/>
  <c r="J240" s="1"/>
  <c r="G241"/>
  <c r="J241" s="1"/>
  <c r="G242"/>
  <c r="J242" s="1"/>
  <c r="G243"/>
  <c r="J243" s="1"/>
  <c r="G244"/>
  <c r="J244" s="1"/>
  <c r="G245"/>
  <c r="J245" s="1"/>
  <c r="G246"/>
  <c r="J246" s="1"/>
  <c r="G247"/>
  <c r="J247" s="1"/>
  <c r="G248"/>
  <c r="J248" s="1"/>
  <c r="G249"/>
  <c r="J249" s="1"/>
  <c r="G250"/>
  <c r="J250" s="1"/>
  <c r="G251"/>
  <c r="J251" s="1"/>
  <c r="G252"/>
  <c r="J252" s="1"/>
  <c r="G253"/>
  <c r="J253" s="1"/>
  <c r="G254"/>
  <c r="J254" s="1"/>
  <c r="G255"/>
  <c r="J255" s="1"/>
  <c r="G256"/>
  <c r="J256" s="1"/>
  <c r="G257"/>
  <c r="J257" s="1"/>
  <c r="G258"/>
  <c r="J258" s="1"/>
  <c r="G259"/>
  <c r="J259" s="1"/>
  <c r="G260"/>
  <c r="J260" s="1"/>
  <c r="G261"/>
  <c r="J261" s="1"/>
  <c r="G262"/>
  <c r="J262" s="1"/>
  <c r="G263"/>
  <c r="J263" s="1"/>
  <c r="G264"/>
  <c r="J264" s="1"/>
  <c r="G265"/>
  <c r="J265" s="1"/>
  <c r="G266"/>
  <c r="J266" s="1"/>
  <c r="J279" i="1"/>
  <c r="V267" i="3"/>
  <c r="W267"/>
  <c r="X267"/>
  <c r="G267"/>
  <c r="Q267"/>
  <c r="G134" i="7"/>
  <c r="F273" i="8"/>
  <c r="F274"/>
  <c r="F275"/>
  <c r="F272"/>
  <c r="G267" i="5"/>
  <c r="O267" i="1"/>
  <c r="E267" i="5"/>
  <c r="E269" s="1"/>
  <c r="E267" i="2"/>
  <c r="E269" s="1"/>
  <c r="G209" i="7"/>
  <c r="F267" i="3"/>
  <c r="F269" s="1"/>
  <c r="E267"/>
  <c r="E269" s="1"/>
  <c r="D267"/>
  <c r="D269"/>
  <c r="C267"/>
  <c r="C269" s="1"/>
  <c r="K267"/>
  <c r="K269" s="1"/>
  <c r="J267"/>
  <c r="J269"/>
  <c r="I267"/>
  <c r="I269" s="1"/>
  <c r="H267"/>
  <c r="H269" s="1"/>
  <c r="G168" i="7"/>
  <c r="D267" i="2"/>
  <c r="D269" s="1"/>
  <c r="C267"/>
  <c r="C269" s="1"/>
  <c r="E267" i="7"/>
  <c r="E269" s="1"/>
  <c r="D267"/>
  <c r="R267" i="1"/>
  <c r="D267" i="5"/>
  <c r="C267"/>
  <c r="D269"/>
  <c r="C269"/>
  <c r="P277" i="1"/>
  <c r="F267" i="7"/>
  <c r="F269" s="1"/>
  <c r="O271" i="1"/>
  <c r="G62" i="7"/>
  <c r="P276" i="1"/>
  <c r="G5" i="7"/>
  <c r="G6"/>
  <c r="G7"/>
  <c r="G8"/>
  <c r="G9"/>
  <c r="G10"/>
  <c r="G11"/>
  <c r="G12"/>
  <c r="G13"/>
  <c r="G14"/>
  <c r="G15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16"/>
  <c r="G56"/>
  <c r="G57"/>
  <c r="G58"/>
  <c r="G59"/>
  <c r="G60"/>
  <c r="G61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7"/>
  <c r="G91"/>
  <c r="G94"/>
  <c r="G95"/>
  <c r="G96"/>
  <c r="G92"/>
  <c r="G93"/>
  <c r="G98"/>
  <c r="G99"/>
  <c r="G100"/>
  <c r="G101"/>
  <c r="G102"/>
  <c r="G103"/>
  <c r="G106"/>
  <c r="G107"/>
  <c r="G110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2"/>
  <c r="G133"/>
  <c r="G135"/>
  <c r="G136"/>
  <c r="G137"/>
  <c r="G138"/>
  <c r="G139"/>
  <c r="G140"/>
  <c r="G141"/>
  <c r="G142"/>
  <c r="G143"/>
  <c r="G144"/>
  <c r="G145"/>
  <c r="G146"/>
  <c r="G147"/>
  <c r="G148"/>
  <c r="G236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149"/>
  <c r="G208"/>
  <c r="G210"/>
  <c r="G211"/>
  <c r="G212"/>
  <c r="G213"/>
  <c r="G214"/>
  <c r="G215"/>
  <c r="G216"/>
  <c r="G217"/>
  <c r="G220"/>
  <c r="G221"/>
  <c r="G218"/>
  <c r="G219"/>
  <c r="G222"/>
  <c r="G223"/>
  <c r="G224"/>
  <c r="G225"/>
  <c r="G226"/>
  <c r="G227"/>
  <c r="G228"/>
  <c r="G229"/>
  <c r="G230"/>
  <c r="G231"/>
  <c r="G232"/>
  <c r="G233"/>
  <c r="G234"/>
  <c r="G235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I267"/>
  <c r="I269" s="1"/>
  <c r="D269"/>
  <c r="M267" i="3"/>
  <c r="N267"/>
  <c r="N269" s="1"/>
  <c r="O267"/>
  <c r="O269" s="1"/>
  <c r="P267"/>
  <c r="P269" s="1"/>
  <c r="M269"/>
  <c r="R271" i="1"/>
  <c r="P274"/>
  <c r="P275"/>
  <c r="O279"/>
  <c r="L267" i="3" l="1"/>
  <c r="AB266"/>
  <c r="AA265"/>
  <c r="Z264"/>
  <c r="AB262"/>
  <c r="AA261"/>
  <c r="Z260"/>
  <c r="AB258"/>
  <c r="AA257"/>
  <c r="Z256"/>
  <c r="AB254"/>
  <c r="AA253"/>
  <c r="AB250"/>
  <c r="AA249"/>
  <c r="AB246"/>
  <c r="AA245"/>
  <c r="AB242"/>
  <c r="AA241"/>
  <c r="AB238"/>
  <c r="AA237"/>
  <c r="AB234"/>
  <c r="AA233"/>
  <c r="AB230"/>
  <c r="AA229"/>
  <c r="AB226"/>
  <c r="AA225"/>
  <c r="AB222"/>
  <c r="AA221"/>
  <c r="AB218"/>
  <c r="AA217"/>
  <c r="AB214"/>
  <c r="AA213"/>
  <c r="AB210"/>
  <c r="AA209"/>
  <c r="AB206"/>
  <c r="AA205"/>
  <c r="AB202"/>
  <c r="AA201"/>
  <c r="AB198"/>
  <c r="AA197"/>
  <c r="AB194"/>
  <c r="AA193"/>
  <c r="AB190"/>
  <c r="AA189"/>
  <c r="AB186"/>
  <c r="AA185"/>
  <c r="AB182"/>
  <c r="AA181"/>
  <c r="AB178"/>
  <c r="AA177"/>
  <c r="AB174"/>
  <c r="AA173"/>
  <c r="AB170"/>
  <c r="AA169"/>
  <c r="AB166"/>
  <c r="AA165"/>
  <c r="AB162"/>
  <c r="AA161"/>
  <c r="AB158"/>
  <c r="AA157"/>
  <c r="AB154"/>
  <c r="AA153"/>
  <c r="AB150"/>
  <c r="AA149"/>
  <c r="AB146"/>
  <c r="AA145"/>
  <c r="AB142"/>
  <c r="AA141"/>
  <c r="AB138"/>
  <c r="AA137"/>
  <c r="AB134"/>
  <c r="F267" i="2"/>
  <c r="F269"/>
  <c r="G210" s="1"/>
  <c r="C210" i="1" s="1"/>
  <c r="V108" i="3"/>
  <c r="V269" s="1"/>
  <c r="R16"/>
  <c r="G267" i="7"/>
  <c r="AA267" i="3"/>
  <c r="W108"/>
  <c r="W269" s="1"/>
  <c r="X108"/>
  <c r="X269" s="1"/>
  <c r="Z107"/>
  <c r="G108"/>
  <c r="AA107"/>
  <c r="L108"/>
  <c r="AB107"/>
  <c r="Q108"/>
  <c r="J107" i="5"/>
  <c r="J108" s="1"/>
  <c r="G108"/>
  <c r="G269" s="1"/>
  <c r="AB267" i="3"/>
  <c r="G268" i="7"/>
  <c r="Z267" i="3"/>
  <c r="AD28"/>
  <c r="J28" i="7" s="1"/>
  <c r="K28" s="1"/>
  <c r="L28" s="1"/>
  <c r="P28" s="1"/>
  <c r="AD24" i="3"/>
  <c r="J24" i="7" s="1"/>
  <c r="K24" s="1"/>
  <c r="L24" s="1"/>
  <c r="P24" s="1"/>
  <c r="AD30" i="3"/>
  <c r="J30" i="7" s="1"/>
  <c r="K30" s="1"/>
  <c r="AD26" i="3"/>
  <c r="J26" i="7" s="1"/>
  <c r="K26" s="1"/>
  <c r="AD22" i="3"/>
  <c r="J22" i="7" s="1"/>
  <c r="K22" s="1"/>
  <c r="AD18" i="3"/>
  <c r="J18" i="7" s="1"/>
  <c r="K18" s="1"/>
  <c r="L30"/>
  <c r="P30" s="1"/>
  <c r="L26"/>
  <c r="P26" s="1"/>
  <c r="L22"/>
  <c r="P22" s="1"/>
  <c r="L18"/>
  <c r="P18" s="1"/>
  <c r="AD29" i="3"/>
  <c r="J29" i="7" s="1"/>
  <c r="K29" s="1"/>
  <c r="L29" s="1"/>
  <c r="P29" s="1"/>
  <c r="AD25" i="3"/>
  <c r="J25" i="7" s="1"/>
  <c r="K25" s="1"/>
  <c r="L25" s="1"/>
  <c r="P25" s="1"/>
  <c r="AD21" i="3"/>
  <c r="J21" i="7" s="1"/>
  <c r="K21" s="1"/>
  <c r="L21" s="1"/>
  <c r="P21" s="1"/>
  <c r="AD17" i="3"/>
  <c r="J17" i="7" s="1"/>
  <c r="K17" s="1"/>
  <c r="L17" s="1"/>
  <c r="P17" s="1"/>
  <c r="AD20" i="3"/>
  <c r="J20" i="7" s="1"/>
  <c r="K20" s="1"/>
  <c r="L20" s="1"/>
  <c r="P20" s="1"/>
  <c r="AD27" i="3"/>
  <c r="J27" i="7" s="1"/>
  <c r="K27" s="1"/>
  <c r="L27" s="1"/>
  <c r="P27" s="1"/>
  <c r="AD23" i="3"/>
  <c r="J23" i="7" s="1"/>
  <c r="K23" s="1"/>
  <c r="L23" s="1"/>
  <c r="P23" s="1"/>
  <c r="AD19" i="3"/>
  <c r="J19" i="7" s="1"/>
  <c r="K19" s="1"/>
  <c r="L19" s="1"/>
  <c r="P19" s="1"/>
  <c r="P279" i="1"/>
  <c r="F277" i="8"/>
  <c r="Z252" i="3"/>
  <c r="AD252" s="1"/>
  <c r="J252" i="7" s="1"/>
  <c r="K252" s="1"/>
  <c r="L252" s="1"/>
  <c r="P252" s="1"/>
  <c r="R252" i="3"/>
  <c r="Z248"/>
  <c r="AD248" s="1"/>
  <c r="J248" i="7" s="1"/>
  <c r="K248" s="1"/>
  <c r="L248" s="1"/>
  <c r="P248" s="1"/>
  <c r="R248" i="3"/>
  <c r="Z244"/>
  <c r="AD244" s="1"/>
  <c r="J244" i="7" s="1"/>
  <c r="K244" s="1"/>
  <c r="L244" s="1"/>
  <c r="P244" s="1"/>
  <c r="R244" i="3"/>
  <c r="Z240"/>
  <c r="AD240" s="1"/>
  <c r="J240" i="7" s="1"/>
  <c r="K240" s="1"/>
  <c r="L240" s="1"/>
  <c r="P240" s="1"/>
  <c r="R240" i="3"/>
  <c r="Z236"/>
  <c r="AD236" s="1"/>
  <c r="J236" i="7" s="1"/>
  <c r="K236" s="1"/>
  <c r="L236" s="1"/>
  <c r="P236" s="1"/>
  <c r="R236" i="3"/>
  <c r="Z232"/>
  <c r="AD232" s="1"/>
  <c r="J232" i="7" s="1"/>
  <c r="K232" s="1"/>
  <c r="L232" s="1"/>
  <c r="P232" s="1"/>
  <c r="R232" i="3"/>
  <c r="Z228"/>
  <c r="AD228" s="1"/>
  <c r="J228" i="7" s="1"/>
  <c r="K228" s="1"/>
  <c r="L228" s="1"/>
  <c r="P228" s="1"/>
  <c r="R228" i="3"/>
  <c r="Z224"/>
  <c r="AD224" s="1"/>
  <c r="J224" i="7" s="1"/>
  <c r="K224" s="1"/>
  <c r="L224" s="1"/>
  <c r="P224" s="1"/>
  <c r="R224" i="3"/>
  <c r="Z220"/>
  <c r="AD220" s="1"/>
  <c r="J220" i="7" s="1"/>
  <c r="K220" s="1"/>
  <c r="L220" s="1"/>
  <c r="P220" s="1"/>
  <c r="R220" i="3"/>
  <c r="Z216"/>
  <c r="AD216" s="1"/>
  <c r="J216" i="7" s="1"/>
  <c r="K216" s="1"/>
  <c r="L216" s="1"/>
  <c r="P216" s="1"/>
  <c r="R216" i="3"/>
  <c r="Z212"/>
  <c r="AD212" s="1"/>
  <c r="J212" i="7" s="1"/>
  <c r="K212" s="1"/>
  <c r="L212" s="1"/>
  <c r="P212" s="1"/>
  <c r="R212" i="3"/>
  <c r="Z208"/>
  <c r="AD208" s="1"/>
  <c r="J208" i="7" s="1"/>
  <c r="K208" s="1"/>
  <c r="L208" s="1"/>
  <c r="P208" s="1"/>
  <c r="R208" i="3"/>
  <c r="Z204"/>
  <c r="AD204" s="1"/>
  <c r="J204" i="7" s="1"/>
  <c r="K204" s="1"/>
  <c r="L204" s="1"/>
  <c r="P204" s="1"/>
  <c r="R204" i="3"/>
  <c r="Z200"/>
  <c r="AD200" s="1"/>
  <c r="J200" i="7" s="1"/>
  <c r="K200" s="1"/>
  <c r="L200" s="1"/>
  <c r="P200" s="1"/>
  <c r="R200" i="3"/>
  <c r="Z196"/>
  <c r="AD196" s="1"/>
  <c r="J196" i="7" s="1"/>
  <c r="K196" s="1"/>
  <c r="L196" s="1"/>
  <c r="P196" s="1"/>
  <c r="R196" i="3"/>
  <c r="Z192"/>
  <c r="AD192" s="1"/>
  <c r="J192" i="7" s="1"/>
  <c r="K192" s="1"/>
  <c r="L192" s="1"/>
  <c r="P192" s="1"/>
  <c r="R192" i="3"/>
  <c r="Z188"/>
  <c r="AD188" s="1"/>
  <c r="J188" i="7" s="1"/>
  <c r="K188" s="1"/>
  <c r="L188" s="1"/>
  <c r="P188" s="1"/>
  <c r="R188" i="3"/>
  <c r="Z184"/>
  <c r="AD184" s="1"/>
  <c r="J184" i="7" s="1"/>
  <c r="K184" s="1"/>
  <c r="L184" s="1"/>
  <c r="P184" s="1"/>
  <c r="R184" i="3"/>
  <c r="Z180"/>
  <c r="AD180" s="1"/>
  <c r="J180" i="7" s="1"/>
  <c r="K180" s="1"/>
  <c r="L180" s="1"/>
  <c r="P180" s="1"/>
  <c r="R180" i="3"/>
  <c r="Z176"/>
  <c r="AD176" s="1"/>
  <c r="J176" i="7" s="1"/>
  <c r="K176" s="1"/>
  <c r="L176" s="1"/>
  <c r="P176" s="1"/>
  <c r="R176" i="3"/>
  <c r="Z172"/>
  <c r="AD172" s="1"/>
  <c r="J172" i="7" s="1"/>
  <c r="K172" s="1"/>
  <c r="L172" s="1"/>
  <c r="P172" s="1"/>
  <c r="R172" i="3"/>
  <c r="Z165"/>
  <c r="AD165" s="1"/>
  <c r="J165" i="7" s="1"/>
  <c r="K165" s="1"/>
  <c r="L165" s="1"/>
  <c r="P165" s="1"/>
  <c r="R165" i="3"/>
  <c r="Z161"/>
  <c r="AD161" s="1"/>
  <c r="J161" i="7" s="1"/>
  <c r="K161" s="1"/>
  <c r="L161" s="1"/>
  <c r="P161" s="1"/>
  <c r="R161" i="3"/>
  <c r="Z157"/>
  <c r="AD157" s="1"/>
  <c r="J157" i="7" s="1"/>
  <c r="K157" s="1"/>
  <c r="L157" s="1"/>
  <c r="P157" s="1"/>
  <c r="R157" i="3"/>
  <c r="Z153"/>
  <c r="AD153" s="1"/>
  <c r="J153" i="7" s="1"/>
  <c r="K153" s="1"/>
  <c r="L153" s="1"/>
  <c r="P153" s="1"/>
  <c r="R153" i="3"/>
  <c r="Z149"/>
  <c r="AD149" s="1"/>
  <c r="J149" i="7" s="1"/>
  <c r="K149" s="1"/>
  <c r="L149" s="1"/>
  <c r="P149" s="1"/>
  <c r="R149" i="3"/>
  <c r="Z145"/>
  <c r="AD145" s="1"/>
  <c r="J145" i="7" s="1"/>
  <c r="K145" s="1"/>
  <c r="L145" s="1"/>
  <c r="P145" s="1"/>
  <c r="R145" i="3"/>
  <c r="Z141"/>
  <c r="AD141" s="1"/>
  <c r="J141" i="7" s="1"/>
  <c r="K141" s="1"/>
  <c r="L141" s="1"/>
  <c r="P141" s="1"/>
  <c r="R141" i="3"/>
  <c r="Z137"/>
  <c r="AD137" s="1"/>
  <c r="J137" i="7" s="1"/>
  <c r="K137" s="1"/>
  <c r="L137" s="1"/>
  <c r="P137" s="1"/>
  <c r="R137" i="3"/>
  <c r="Z102"/>
  <c r="AD102" s="1"/>
  <c r="J102" i="7" s="1"/>
  <c r="K102" s="1"/>
  <c r="L102" s="1"/>
  <c r="P102" s="1"/>
  <c r="R102" i="3"/>
  <c r="Z98"/>
  <c r="AD98" s="1"/>
  <c r="J98" i="7" s="1"/>
  <c r="K98" s="1"/>
  <c r="L98" s="1"/>
  <c r="P98" s="1"/>
  <c r="R98" i="3"/>
  <c r="Z94"/>
  <c r="AD94" s="1"/>
  <c r="J94" i="7" s="1"/>
  <c r="K94" s="1"/>
  <c r="L94" s="1"/>
  <c r="P94" s="1"/>
  <c r="R94" i="3"/>
  <c r="Z90"/>
  <c r="AD90" s="1"/>
  <c r="J90" i="7" s="1"/>
  <c r="K90" s="1"/>
  <c r="L90" s="1"/>
  <c r="P90" s="1"/>
  <c r="R90" i="3"/>
  <c r="Z86"/>
  <c r="AD86" s="1"/>
  <c r="J86" i="7" s="1"/>
  <c r="K86" s="1"/>
  <c r="L86" s="1"/>
  <c r="P86" s="1"/>
  <c r="R86" i="3"/>
  <c r="Z82"/>
  <c r="AD82" s="1"/>
  <c r="J82" i="7" s="1"/>
  <c r="K82" s="1"/>
  <c r="L82" s="1"/>
  <c r="P82" s="1"/>
  <c r="R82" i="3"/>
  <c r="Z78"/>
  <c r="AD78" s="1"/>
  <c r="J78" i="7" s="1"/>
  <c r="K78" s="1"/>
  <c r="L78" s="1"/>
  <c r="P78" s="1"/>
  <c r="R78" i="3"/>
  <c r="Z74"/>
  <c r="AD74" s="1"/>
  <c r="J74" i="7" s="1"/>
  <c r="K74" s="1"/>
  <c r="L74" s="1"/>
  <c r="P74" s="1"/>
  <c r="R74" i="3"/>
  <c r="Z70"/>
  <c r="AD70" s="1"/>
  <c r="J70" i="7" s="1"/>
  <c r="K70" s="1"/>
  <c r="L70" s="1"/>
  <c r="P70" s="1"/>
  <c r="R70" i="3"/>
  <c r="Z66"/>
  <c r="AD66" s="1"/>
  <c r="J66" i="7" s="1"/>
  <c r="K66" s="1"/>
  <c r="L66" s="1"/>
  <c r="P66" s="1"/>
  <c r="R66" i="3"/>
  <c r="Z62"/>
  <c r="AD62" s="1"/>
  <c r="J62" i="7" s="1"/>
  <c r="K62" s="1"/>
  <c r="L62" s="1"/>
  <c r="P62" s="1"/>
  <c r="R62" i="3"/>
  <c r="Z58"/>
  <c r="AD58" s="1"/>
  <c r="J58" i="7" s="1"/>
  <c r="K58" s="1"/>
  <c r="L58" s="1"/>
  <c r="P58" s="1"/>
  <c r="R58" i="3"/>
  <c r="Z54"/>
  <c r="AD54" s="1"/>
  <c r="J54" i="7" s="1"/>
  <c r="K54" s="1"/>
  <c r="L54" s="1"/>
  <c r="P54" s="1"/>
  <c r="R54" i="3"/>
  <c r="Z51"/>
  <c r="AD51" s="1"/>
  <c r="J51" i="7" s="1"/>
  <c r="K51" s="1"/>
  <c r="L51" s="1"/>
  <c r="P51" s="1"/>
  <c r="R51" i="3"/>
  <c r="Z47"/>
  <c r="AD47" s="1"/>
  <c r="J47" i="7" s="1"/>
  <c r="K47" s="1"/>
  <c r="L47" s="1"/>
  <c r="P47" s="1"/>
  <c r="R47" i="3"/>
  <c r="Z43"/>
  <c r="AD43" s="1"/>
  <c r="J43" i="7" s="1"/>
  <c r="K43" s="1"/>
  <c r="L43" s="1"/>
  <c r="P43" s="1"/>
  <c r="R43" i="3"/>
  <c r="Z39"/>
  <c r="AD39" s="1"/>
  <c r="J39" i="7" s="1"/>
  <c r="K39" s="1"/>
  <c r="L39" s="1"/>
  <c r="P39" s="1"/>
  <c r="R39" i="3"/>
  <c r="Z35"/>
  <c r="AD35" s="1"/>
  <c r="J35" i="7" s="1"/>
  <c r="K35" s="1"/>
  <c r="L35" s="1"/>
  <c r="P35" s="1"/>
  <c r="R35" i="3"/>
  <c r="Z31"/>
  <c r="AD31" s="1"/>
  <c r="J31" i="7" s="1"/>
  <c r="K31" s="1"/>
  <c r="L31" s="1"/>
  <c r="P31" s="1"/>
  <c r="R31" i="3"/>
  <c r="Z251"/>
  <c r="AD251" s="1"/>
  <c r="J251" i="7" s="1"/>
  <c r="K251" s="1"/>
  <c r="R251" i="3"/>
  <c r="Z247"/>
  <c r="AD247" s="1"/>
  <c r="J247" i="7" s="1"/>
  <c r="K247" s="1"/>
  <c r="L247" s="1"/>
  <c r="P247" s="1"/>
  <c r="R247" i="3"/>
  <c r="Z243"/>
  <c r="AD243" s="1"/>
  <c r="J243" i="7" s="1"/>
  <c r="K243" s="1"/>
  <c r="L243" s="1"/>
  <c r="P243" s="1"/>
  <c r="R243" i="3"/>
  <c r="Z239"/>
  <c r="AD239" s="1"/>
  <c r="J239" i="7" s="1"/>
  <c r="K239" s="1"/>
  <c r="L239" s="1"/>
  <c r="P239" s="1"/>
  <c r="R239" i="3"/>
  <c r="Z235"/>
  <c r="AD235" s="1"/>
  <c r="J235" i="7" s="1"/>
  <c r="K235" s="1"/>
  <c r="L235" s="1"/>
  <c r="P235" s="1"/>
  <c r="R235" i="3"/>
  <c r="Z231"/>
  <c r="AD231" s="1"/>
  <c r="J231" i="7" s="1"/>
  <c r="K231" s="1"/>
  <c r="L231" s="1"/>
  <c r="P231" s="1"/>
  <c r="R231" i="3"/>
  <c r="Z227"/>
  <c r="AD227" s="1"/>
  <c r="J227" i="7" s="1"/>
  <c r="K227" s="1"/>
  <c r="L227" s="1"/>
  <c r="P227" s="1"/>
  <c r="R227" i="3"/>
  <c r="Z223"/>
  <c r="AD223" s="1"/>
  <c r="J223" i="7" s="1"/>
  <c r="K223" s="1"/>
  <c r="L223" s="1"/>
  <c r="P223" s="1"/>
  <c r="R223" i="3"/>
  <c r="Z219"/>
  <c r="AD219" s="1"/>
  <c r="J219" i="7" s="1"/>
  <c r="K219" s="1"/>
  <c r="L219" s="1"/>
  <c r="P219" s="1"/>
  <c r="R219" i="3"/>
  <c r="Z215"/>
  <c r="AD215" s="1"/>
  <c r="J215" i="7" s="1"/>
  <c r="K215" s="1"/>
  <c r="L215" s="1"/>
  <c r="P215" s="1"/>
  <c r="R215" i="3"/>
  <c r="Z211"/>
  <c r="AD211" s="1"/>
  <c r="J211" i="7" s="1"/>
  <c r="K211" s="1"/>
  <c r="L211" s="1"/>
  <c r="P211" s="1"/>
  <c r="R211" i="3"/>
  <c r="Z207"/>
  <c r="AD207" s="1"/>
  <c r="J207" i="7" s="1"/>
  <c r="K207" s="1"/>
  <c r="L207" s="1"/>
  <c r="P207" s="1"/>
  <c r="R207" i="3"/>
  <c r="Z203"/>
  <c r="AD203" s="1"/>
  <c r="J203" i="7" s="1"/>
  <c r="K203" s="1"/>
  <c r="L203" s="1"/>
  <c r="P203" s="1"/>
  <c r="R203" i="3"/>
  <c r="Z199"/>
  <c r="AD199" s="1"/>
  <c r="J199" i="7" s="1"/>
  <c r="K199" s="1"/>
  <c r="L199" s="1"/>
  <c r="P199" s="1"/>
  <c r="R199" i="3"/>
  <c r="Z195"/>
  <c r="AD195" s="1"/>
  <c r="J195" i="7" s="1"/>
  <c r="K195" s="1"/>
  <c r="L195" s="1"/>
  <c r="P195" s="1"/>
  <c r="R195" i="3"/>
  <c r="Z191"/>
  <c r="AD191" s="1"/>
  <c r="J191" i="7" s="1"/>
  <c r="K191" s="1"/>
  <c r="L191" s="1"/>
  <c r="P191" s="1"/>
  <c r="R191" i="3"/>
  <c r="Z187"/>
  <c r="AD187" s="1"/>
  <c r="J187" i="7" s="1"/>
  <c r="K187" s="1"/>
  <c r="L187" s="1"/>
  <c r="P187" s="1"/>
  <c r="R187" i="3"/>
  <c r="Z183"/>
  <c r="AD183" s="1"/>
  <c r="J183" i="7" s="1"/>
  <c r="K183" s="1"/>
  <c r="L183" s="1"/>
  <c r="P183" s="1"/>
  <c r="R183" i="3"/>
  <c r="Z179"/>
  <c r="AD179" s="1"/>
  <c r="J179" i="7" s="1"/>
  <c r="K179" s="1"/>
  <c r="L179" s="1"/>
  <c r="P179" s="1"/>
  <c r="R179" i="3"/>
  <c r="Z175"/>
  <c r="AD175" s="1"/>
  <c r="J175" i="7" s="1"/>
  <c r="K175" s="1"/>
  <c r="L175" s="1"/>
  <c r="P175" s="1"/>
  <c r="R175" i="3"/>
  <c r="Z171"/>
  <c r="AD171" s="1"/>
  <c r="J171" i="7" s="1"/>
  <c r="K171" s="1"/>
  <c r="L171" s="1"/>
  <c r="P171" s="1"/>
  <c r="R171" i="3"/>
  <c r="Z168"/>
  <c r="AD168" s="1"/>
  <c r="J168" i="7" s="1"/>
  <c r="K168" s="1"/>
  <c r="L168" s="1"/>
  <c r="P168" s="1"/>
  <c r="R168" i="3"/>
  <c r="Z164"/>
  <c r="AD164" s="1"/>
  <c r="J164" i="7" s="1"/>
  <c r="K164" s="1"/>
  <c r="L164" s="1"/>
  <c r="P164" s="1"/>
  <c r="R164" i="3"/>
  <c r="Z160"/>
  <c r="AD160" s="1"/>
  <c r="J160" i="7" s="1"/>
  <c r="K160" s="1"/>
  <c r="L160" s="1"/>
  <c r="P160" s="1"/>
  <c r="R160" i="3"/>
  <c r="Z156"/>
  <c r="AD156" s="1"/>
  <c r="J156" i="7" s="1"/>
  <c r="K156" s="1"/>
  <c r="L156" s="1"/>
  <c r="P156" s="1"/>
  <c r="R156" i="3"/>
  <c r="Z152"/>
  <c r="AD152" s="1"/>
  <c r="J152" i="7" s="1"/>
  <c r="K152" s="1"/>
  <c r="L152" s="1"/>
  <c r="P152" s="1"/>
  <c r="R152" i="3"/>
  <c r="Z148"/>
  <c r="AD148" s="1"/>
  <c r="J148" i="7" s="1"/>
  <c r="K148" s="1"/>
  <c r="L148" s="1"/>
  <c r="P148" s="1"/>
  <c r="R148" i="3"/>
  <c r="Z144"/>
  <c r="AD144" s="1"/>
  <c r="J144" i="7" s="1"/>
  <c r="K144" s="1"/>
  <c r="L144" s="1"/>
  <c r="P144" s="1"/>
  <c r="R144" i="3"/>
  <c r="Z140"/>
  <c r="AD140" s="1"/>
  <c r="J140" i="7" s="1"/>
  <c r="K140" s="1"/>
  <c r="L140" s="1"/>
  <c r="P140" s="1"/>
  <c r="R140" i="3"/>
  <c r="Z136"/>
  <c r="AD136" s="1"/>
  <c r="J136" i="7" s="1"/>
  <c r="K136" s="1"/>
  <c r="L136" s="1"/>
  <c r="P136" s="1"/>
  <c r="R136" i="3"/>
  <c r="Z101"/>
  <c r="AD101" s="1"/>
  <c r="J101" i="7" s="1"/>
  <c r="K101" s="1"/>
  <c r="L101" s="1"/>
  <c r="P101" s="1"/>
  <c r="R101" i="3"/>
  <c r="Z97"/>
  <c r="AD97" s="1"/>
  <c r="J97" i="7" s="1"/>
  <c r="K97" s="1"/>
  <c r="L97" s="1"/>
  <c r="P97" s="1"/>
  <c r="R97" i="3"/>
  <c r="Z93"/>
  <c r="AD93" s="1"/>
  <c r="J93" i="7" s="1"/>
  <c r="K93" s="1"/>
  <c r="L93" s="1"/>
  <c r="P93" s="1"/>
  <c r="R93" i="3"/>
  <c r="Z89"/>
  <c r="AD89" s="1"/>
  <c r="J89" i="7" s="1"/>
  <c r="K89" s="1"/>
  <c r="L89" s="1"/>
  <c r="P89" s="1"/>
  <c r="R89" i="3"/>
  <c r="Z85"/>
  <c r="AD85" s="1"/>
  <c r="J85" i="7" s="1"/>
  <c r="K85" s="1"/>
  <c r="L85" s="1"/>
  <c r="P85" s="1"/>
  <c r="R85" i="3"/>
  <c r="Z81"/>
  <c r="AD81" s="1"/>
  <c r="J81" i="7" s="1"/>
  <c r="K81" s="1"/>
  <c r="L81" s="1"/>
  <c r="P81" s="1"/>
  <c r="R81" i="3"/>
  <c r="Z77"/>
  <c r="AD77" s="1"/>
  <c r="J77" i="7" s="1"/>
  <c r="K77" s="1"/>
  <c r="L77" s="1"/>
  <c r="P77" s="1"/>
  <c r="R77" i="3"/>
  <c r="Z73"/>
  <c r="AD73" s="1"/>
  <c r="J73" i="7" s="1"/>
  <c r="K73" s="1"/>
  <c r="L73" s="1"/>
  <c r="P73" s="1"/>
  <c r="R73" i="3"/>
  <c r="Z69"/>
  <c r="AD69" s="1"/>
  <c r="J69" i="7" s="1"/>
  <c r="K69" s="1"/>
  <c r="L69" s="1"/>
  <c r="P69" s="1"/>
  <c r="R69" i="3"/>
  <c r="Z65"/>
  <c r="AD65" s="1"/>
  <c r="J65" i="7" s="1"/>
  <c r="K65" s="1"/>
  <c r="L65" s="1"/>
  <c r="P65" s="1"/>
  <c r="R65" i="3"/>
  <c r="Z61"/>
  <c r="AD61" s="1"/>
  <c r="J61" i="7" s="1"/>
  <c r="K61" s="1"/>
  <c r="L61" s="1"/>
  <c r="P61" s="1"/>
  <c r="R61" i="3"/>
  <c r="Z57"/>
  <c r="AD57" s="1"/>
  <c r="J57" i="7" s="1"/>
  <c r="K57" s="1"/>
  <c r="L57" s="1"/>
  <c r="P57" s="1"/>
  <c r="R57" i="3"/>
  <c r="Z53"/>
  <c r="AD53" s="1"/>
  <c r="J53" i="7" s="1"/>
  <c r="K53" s="1"/>
  <c r="L53" s="1"/>
  <c r="P53" s="1"/>
  <c r="R53" i="3"/>
  <c r="Z50"/>
  <c r="AD50" s="1"/>
  <c r="J50" i="7" s="1"/>
  <c r="K50" s="1"/>
  <c r="L50" s="1"/>
  <c r="P50" s="1"/>
  <c r="R50" i="3"/>
  <c r="Z46"/>
  <c r="AD46" s="1"/>
  <c r="J46" i="7" s="1"/>
  <c r="K46" s="1"/>
  <c r="L46" s="1"/>
  <c r="P46" s="1"/>
  <c r="R46" i="3"/>
  <c r="Z42"/>
  <c r="AD42" s="1"/>
  <c r="J42" i="7" s="1"/>
  <c r="K42" s="1"/>
  <c r="L42" s="1"/>
  <c r="P42" s="1"/>
  <c r="R42" i="3"/>
  <c r="Z38"/>
  <c r="AD38" s="1"/>
  <c r="J38" i="7" s="1"/>
  <c r="K38" s="1"/>
  <c r="L38" s="1"/>
  <c r="P38" s="1"/>
  <c r="R38" i="3"/>
  <c r="Z34"/>
  <c r="AD34" s="1"/>
  <c r="J34" i="7" s="1"/>
  <c r="K34" s="1"/>
  <c r="L34" s="1"/>
  <c r="P34" s="1"/>
  <c r="R34" i="3"/>
  <c r="Z250"/>
  <c r="AD250" s="1"/>
  <c r="J250" i="7" s="1"/>
  <c r="K250" s="1"/>
  <c r="L250" s="1"/>
  <c r="P250" s="1"/>
  <c r="R250" i="3"/>
  <c r="Z246"/>
  <c r="AD246" s="1"/>
  <c r="J246" i="7" s="1"/>
  <c r="K246" s="1"/>
  <c r="L246" s="1"/>
  <c r="P246" s="1"/>
  <c r="R246" i="3"/>
  <c r="Z242"/>
  <c r="AD242" s="1"/>
  <c r="J242" i="7" s="1"/>
  <c r="K242" s="1"/>
  <c r="L242" s="1"/>
  <c r="P242" s="1"/>
  <c r="R242" i="3"/>
  <c r="Z238"/>
  <c r="AD238" s="1"/>
  <c r="J238" i="7" s="1"/>
  <c r="K238" s="1"/>
  <c r="L238" s="1"/>
  <c r="P238" s="1"/>
  <c r="R238" i="3"/>
  <c r="Z234"/>
  <c r="AD234" s="1"/>
  <c r="J234" i="7" s="1"/>
  <c r="K234" s="1"/>
  <c r="R234" i="3"/>
  <c r="Z230"/>
  <c r="AD230" s="1"/>
  <c r="J230" i="7" s="1"/>
  <c r="K230" s="1"/>
  <c r="L230" s="1"/>
  <c r="P230" s="1"/>
  <c r="R230" i="3"/>
  <c r="Z226"/>
  <c r="AD226" s="1"/>
  <c r="J226" i="7" s="1"/>
  <c r="K226" s="1"/>
  <c r="L226" s="1"/>
  <c r="P226" s="1"/>
  <c r="R226" i="3"/>
  <c r="Z222"/>
  <c r="AD222" s="1"/>
  <c r="J222" i="7" s="1"/>
  <c r="K222" s="1"/>
  <c r="L222" s="1"/>
  <c r="P222" s="1"/>
  <c r="R222" i="3"/>
  <c r="Z218"/>
  <c r="AD218" s="1"/>
  <c r="J218" i="7" s="1"/>
  <c r="K218" s="1"/>
  <c r="L218" s="1"/>
  <c r="P218" s="1"/>
  <c r="R218" i="3"/>
  <c r="Z214"/>
  <c r="AD214" s="1"/>
  <c r="J214" i="7" s="1"/>
  <c r="K214" s="1"/>
  <c r="L214" s="1"/>
  <c r="P214" s="1"/>
  <c r="R214" i="3"/>
  <c r="Z210"/>
  <c r="AD210" s="1"/>
  <c r="J210" i="7" s="1"/>
  <c r="K210" s="1"/>
  <c r="L210" s="1"/>
  <c r="P210" s="1"/>
  <c r="R210" i="3"/>
  <c r="Z206"/>
  <c r="AD206" s="1"/>
  <c r="J206" i="7" s="1"/>
  <c r="K206" s="1"/>
  <c r="L206" s="1"/>
  <c r="P206" s="1"/>
  <c r="R206" i="3"/>
  <c r="Z202"/>
  <c r="AD202" s="1"/>
  <c r="J202" i="7" s="1"/>
  <c r="K202" s="1"/>
  <c r="L202" s="1"/>
  <c r="P202" s="1"/>
  <c r="R202" i="3"/>
  <c r="Z198"/>
  <c r="AD198" s="1"/>
  <c r="J198" i="7" s="1"/>
  <c r="K198" s="1"/>
  <c r="L198" s="1"/>
  <c r="P198" s="1"/>
  <c r="R198" i="3"/>
  <c r="Z194"/>
  <c r="AD194" s="1"/>
  <c r="J194" i="7" s="1"/>
  <c r="K194" s="1"/>
  <c r="L194" s="1"/>
  <c r="P194" s="1"/>
  <c r="R194" i="3"/>
  <c r="Z190"/>
  <c r="AD190" s="1"/>
  <c r="J190" i="7" s="1"/>
  <c r="K190" s="1"/>
  <c r="L190" s="1"/>
  <c r="P190" s="1"/>
  <c r="R190" i="3"/>
  <c r="Z186"/>
  <c r="AD186" s="1"/>
  <c r="J186" i="7" s="1"/>
  <c r="K186" s="1"/>
  <c r="L186" s="1"/>
  <c r="P186" s="1"/>
  <c r="R186" i="3"/>
  <c r="Z182"/>
  <c r="AD182" s="1"/>
  <c r="J182" i="7" s="1"/>
  <c r="K182" s="1"/>
  <c r="L182" s="1"/>
  <c r="P182" s="1"/>
  <c r="R182" i="3"/>
  <c r="Z178"/>
  <c r="AD178" s="1"/>
  <c r="J178" i="7" s="1"/>
  <c r="K178" s="1"/>
  <c r="L178" s="1"/>
  <c r="P178" s="1"/>
  <c r="R178" i="3"/>
  <c r="Z174"/>
  <c r="AD174" s="1"/>
  <c r="J174" i="7" s="1"/>
  <c r="K174" s="1"/>
  <c r="L174" s="1"/>
  <c r="P174" s="1"/>
  <c r="R174" i="3"/>
  <c r="Z170"/>
  <c r="AD170" s="1"/>
  <c r="J170" i="7" s="1"/>
  <c r="K170" s="1"/>
  <c r="L170" s="1"/>
  <c r="P170" s="1"/>
  <c r="R170" i="3"/>
  <c r="Z167"/>
  <c r="AD167" s="1"/>
  <c r="J167" i="7" s="1"/>
  <c r="K167" s="1"/>
  <c r="L167" s="1"/>
  <c r="P167" s="1"/>
  <c r="R167" i="3"/>
  <c r="Z163"/>
  <c r="AD163" s="1"/>
  <c r="J163" i="7" s="1"/>
  <c r="K163" s="1"/>
  <c r="L163" s="1"/>
  <c r="P163" s="1"/>
  <c r="R163" i="3"/>
  <c r="Z159"/>
  <c r="AD159" s="1"/>
  <c r="J159" i="7" s="1"/>
  <c r="K159" s="1"/>
  <c r="L159" s="1"/>
  <c r="P159" s="1"/>
  <c r="R159" i="3"/>
  <c r="Z155"/>
  <c r="AD155" s="1"/>
  <c r="J155" i="7" s="1"/>
  <c r="K155" s="1"/>
  <c r="L155" s="1"/>
  <c r="P155" s="1"/>
  <c r="R155" i="3"/>
  <c r="Z151"/>
  <c r="AD151" s="1"/>
  <c r="J151" i="7" s="1"/>
  <c r="K151" s="1"/>
  <c r="L151" s="1"/>
  <c r="P151" s="1"/>
  <c r="R151" i="3"/>
  <c r="Z147"/>
  <c r="AD147" s="1"/>
  <c r="J147" i="7" s="1"/>
  <c r="K147" s="1"/>
  <c r="L147" s="1"/>
  <c r="P147" s="1"/>
  <c r="R147" i="3"/>
  <c r="Z143"/>
  <c r="AD143" s="1"/>
  <c r="J143" i="7" s="1"/>
  <c r="K143" s="1"/>
  <c r="L143" s="1"/>
  <c r="P143" s="1"/>
  <c r="R143" i="3"/>
  <c r="Z139"/>
  <c r="AD139" s="1"/>
  <c r="J139" i="7" s="1"/>
  <c r="K139" s="1"/>
  <c r="L139" s="1"/>
  <c r="P139" s="1"/>
  <c r="R139" i="3"/>
  <c r="Z135"/>
  <c r="AD135" s="1"/>
  <c r="J135" i="7" s="1"/>
  <c r="K135" s="1"/>
  <c r="L135" s="1"/>
  <c r="P135" s="1"/>
  <c r="R135" i="3"/>
  <c r="AB104"/>
  <c r="AD104" s="1"/>
  <c r="J104" i="7" s="1"/>
  <c r="K104" s="1"/>
  <c r="L104" s="1"/>
  <c r="P104" s="1"/>
  <c r="R104" i="3"/>
  <c r="Z100"/>
  <c r="AD100" s="1"/>
  <c r="J100" i="7" s="1"/>
  <c r="K100" s="1"/>
  <c r="L100" s="1"/>
  <c r="P100" s="1"/>
  <c r="R100" i="3"/>
  <c r="Z96"/>
  <c r="AD96" s="1"/>
  <c r="J96" i="7" s="1"/>
  <c r="K96" s="1"/>
  <c r="L96" s="1"/>
  <c r="P96" s="1"/>
  <c r="R96" i="3"/>
  <c r="Z92"/>
  <c r="AD92" s="1"/>
  <c r="J92" i="7" s="1"/>
  <c r="K92" s="1"/>
  <c r="L92" s="1"/>
  <c r="P92" s="1"/>
  <c r="R92" i="3"/>
  <c r="Z88"/>
  <c r="AD88" s="1"/>
  <c r="J88" i="7" s="1"/>
  <c r="K88" s="1"/>
  <c r="L88" s="1"/>
  <c r="P88" s="1"/>
  <c r="R88" i="3"/>
  <c r="Z84"/>
  <c r="AD84" s="1"/>
  <c r="J84" i="7" s="1"/>
  <c r="K84" s="1"/>
  <c r="L84" s="1"/>
  <c r="P84" s="1"/>
  <c r="R84" i="3"/>
  <c r="Z80"/>
  <c r="AD80" s="1"/>
  <c r="J80" i="7" s="1"/>
  <c r="K80" s="1"/>
  <c r="L80" s="1"/>
  <c r="P80" s="1"/>
  <c r="R80" i="3"/>
  <c r="Z76"/>
  <c r="AD76" s="1"/>
  <c r="J76" i="7" s="1"/>
  <c r="K76" s="1"/>
  <c r="L76" s="1"/>
  <c r="P76" s="1"/>
  <c r="R76" i="3"/>
  <c r="Z72"/>
  <c r="AD72" s="1"/>
  <c r="J72" i="7" s="1"/>
  <c r="K72" s="1"/>
  <c r="L72" s="1"/>
  <c r="P72" s="1"/>
  <c r="R72" i="3"/>
  <c r="Z68"/>
  <c r="AD68" s="1"/>
  <c r="J68" i="7" s="1"/>
  <c r="K68" s="1"/>
  <c r="L68" s="1"/>
  <c r="P68" s="1"/>
  <c r="R68" i="3"/>
  <c r="Z64"/>
  <c r="AD64" s="1"/>
  <c r="J64" i="7" s="1"/>
  <c r="K64" s="1"/>
  <c r="L64" s="1"/>
  <c r="P64" s="1"/>
  <c r="R64" i="3"/>
  <c r="Z60"/>
  <c r="AD60" s="1"/>
  <c r="J60" i="7" s="1"/>
  <c r="K60" s="1"/>
  <c r="L60" s="1"/>
  <c r="P60" s="1"/>
  <c r="R60" i="3"/>
  <c r="Z56"/>
  <c r="AD56" s="1"/>
  <c r="J56" i="7" s="1"/>
  <c r="K56" s="1"/>
  <c r="L56" s="1"/>
  <c r="P56" s="1"/>
  <c r="R56" i="3"/>
  <c r="Z52"/>
  <c r="AD52" s="1"/>
  <c r="J52" i="7" s="1"/>
  <c r="K52" s="1"/>
  <c r="L52" s="1"/>
  <c r="P52" s="1"/>
  <c r="R52" i="3"/>
  <c r="Z49"/>
  <c r="AD49" s="1"/>
  <c r="J49" i="7" s="1"/>
  <c r="K49" s="1"/>
  <c r="L49" s="1"/>
  <c r="P49" s="1"/>
  <c r="R49" i="3"/>
  <c r="Z45"/>
  <c r="AD45" s="1"/>
  <c r="J45" i="7" s="1"/>
  <c r="K45" s="1"/>
  <c r="L45" s="1"/>
  <c r="P45" s="1"/>
  <c r="R45" i="3"/>
  <c r="Z41"/>
  <c r="AD41" s="1"/>
  <c r="J41" i="7" s="1"/>
  <c r="K41" s="1"/>
  <c r="L41" s="1"/>
  <c r="P41" s="1"/>
  <c r="R41" i="3"/>
  <c r="Z37"/>
  <c r="AD37" s="1"/>
  <c r="J37" i="7" s="1"/>
  <c r="K37" s="1"/>
  <c r="L37" s="1"/>
  <c r="P37" s="1"/>
  <c r="R37" i="3"/>
  <c r="Z33"/>
  <c r="AD33" s="1"/>
  <c r="J33" i="7" s="1"/>
  <c r="K33" s="1"/>
  <c r="L33" s="1"/>
  <c r="P33" s="1"/>
  <c r="R33" i="3"/>
  <c r="L234" i="7"/>
  <c r="P234" s="1"/>
  <c r="R266" i="3"/>
  <c r="R265"/>
  <c r="R264"/>
  <c r="R263"/>
  <c r="R262"/>
  <c r="R261"/>
  <c r="R260"/>
  <c r="R259"/>
  <c r="R258"/>
  <c r="R257"/>
  <c r="R256"/>
  <c r="R255"/>
  <c r="R254"/>
  <c r="R253"/>
  <c r="J267" i="5"/>
  <c r="H267" s="1"/>
  <c r="Z249" i="3"/>
  <c r="AD249" s="1"/>
  <c r="J249" i="7" s="1"/>
  <c r="K249" s="1"/>
  <c r="L249" s="1"/>
  <c r="P249" s="1"/>
  <c r="R249" i="3"/>
  <c r="Z245"/>
  <c r="AD245" s="1"/>
  <c r="J245" i="7" s="1"/>
  <c r="K245" s="1"/>
  <c r="L245" s="1"/>
  <c r="P245" s="1"/>
  <c r="R245" i="3"/>
  <c r="Z241"/>
  <c r="AD241" s="1"/>
  <c r="J241" i="7" s="1"/>
  <c r="K241" s="1"/>
  <c r="L241" s="1"/>
  <c r="P241" s="1"/>
  <c r="R241" i="3"/>
  <c r="Z237"/>
  <c r="AD237" s="1"/>
  <c r="J237" i="7" s="1"/>
  <c r="K237" s="1"/>
  <c r="L237" s="1"/>
  <c r="P237" s="1"/>
  <c r="R237" i="3"/>
  <c r="Z233"/>
  <c r="AD233" s="1"/>
  <c r="J233" i="7" s="1"/>
  <c r="K233" s="1"/>
  <c r="L233" s="1"/>
  <c r="P233" s="1"/>
  <c r="R233" i="3"/>
  <c r="Z229"/>
  <c r="AD229" s="1"/>
  <c r="J229" i="7" s="1"/>
  <c r="K229" s="1"/>
  <c r="L229" s="1"/>
  <c r="P229" s="1"/>
  <c r="R229" i="3"/>
  <c r="Z225"/>
  <c r="AD225" s="1"/>
  <c r="J225" i="7" s="1"/>
  <c r="K225" s="1"/>
  <c r="L225" s="1"/>
  <c r="P225" s="1"/>
  <c r="R225" i="3"/>
  <c r="Z221"/>
  <c r="AD221" s="1"/>
  <c r="J221" i="7" s="1"/>
  <c r="K221" s="1"/>
  <c r="L221" s="1"/>
  <c r="P221" s="1"/>
  <c r="R221" i="3"/>
  <c r="Z217"/>
  <c r="AD217" s="1"/>
  <c r="J217" i="7" s="1"/>
  <c r="K217" s="1"/>
  <c r="L217" s="1"/>
  <c r="P217" s="1"/>
  <c r="R217" i="3"/>
  <c r="Z213"/>
  <c r="AD213" s="1"/>
  <c r="J213" i="7" s="1"/>
  <c r="K213" s="1"/>
  <c r="L213" s="1"/>
  <c r="P213" s="1"/>
  <c r="R213" i="3"/>
  <c r="Z209"/>
  <c r="AD209" s="1"/>
  <c r="J209" i="7" s="1"/>
  <c r="K209" s="1"/>
  <c r="L209" s="1"/>
  <c r="P209" s="1"/>
  <c r="R209" i="3"/>
  <c r="Z205"/>
  <c r="AD205" s="1"/>
  <c r="J205" i="7" s="1"/>
  <c r="K205" s="1"/>
  <c r="L205" s="1"/>
  <c r="P205" s="1"/>
  <c r="R205" i="3"/>
  <c r="Z201"/>
  <c r="AD201" s="1"/>
  <c r="J201" i="7" s="1"/>
  <c r="K201" s="1"/>
  <c r="L201" s="1"/>
  <c r="P201" s="1"/>
  <c r="R201" i="3"/>
  <c r="Z197"/>
  <c r="AD197" s="1"/>
  <c r="J197" i="7" s="1"/>
  <c r="K197" s="1"/>
  <c r="L197" s="1"/>
  <c r="P197" s="1"/>
  <c r="R197" i="3"/>
  <c r="Z193"/>
  <c r="AD193" s="1"/>
  <c r="J193" i="7" s="1"/>
  <c r="K193" s="1"/>
  <c r="L193" s="1"/>
  <c r="P193" s="1"/>
  <c r="R193" i="3"/>
  <c r="Z189"/>
  <c r="AD189" s="1"/>
  <c r="J189" i="7" s="1"/>
  <c r="K189" s="1"/>
  <c r="L189" s="1"/>
  <c r="P189" s="1"/>
  <c r="R189" i="3"/>
  <c r="Z185"/>
  <c r="AD185" s="1"/>
  <c r="J185" i="7" s="1"/>
  <c r="K185" s="1"/>
  <c r="L185" s="1"/>
  <c r="P185" s="1"/>
  <c r="R185" i="3"/>
  <c r="Z181"/>
  <c r="AD181" s="1"/>
  <c r="J181" i="7" s="1"/>
  <c r="K181" s="1"/>
  <c r="L181" s="1"/>
  <c r="P181" s="1"/>
  <c r="R181" i="3"/>
  <c r="Z177"/>
  <c r="AD177" s="1"/>
  <c r="J177" i="7" s="1"/>
  <c r="K177" s="1"/>
  <c r="L177" s="1"/>
  <c r="P177" s="1"/>
  <c r="R177" i="3"/>
  <c r="Z173"/>
  <c r="AD173" s="1"/>
  <c r="J173" i="7" s="1"/>
  <c r="K173" s="1"/>
  <c r="L173" s="1"/>
  <c r="P173" s="1"/>
  <c r="R173" i="3"/>
  <c r="Z169"/>
  <c r="AD169" s="1"/>
  <c r="J169" i="7" s="1"/>
  <c r="K169" s="1"/>
  <c r="L169" s="1"/>
  <c r="P169" s="1"/>
  <c r="R169" i="3"/>
  <c r="Z166"/>
  <c r="AD166" s="1"/>
  <c r="J166" i="7" s="1"/>
  <c r="K166" s="1"/>
  <c r="L166" s="1"/>
  <c r="P166" s="1"/>
  <c r="R166" i="3"/>
  <c r="Z162"/>
  <c r="AD162" s="1"/>
  <c r="J162" i="7" s="1"/>
  <c r="K162" s="1"/>
  <c r="L162" s="1"/>
  <c r="P162" s="1"/>
  <c r="R162" i="3"/>
  <c r="Z158"/>
  <c r="AD158" s="1"/>
  <c r="J158" i="7" s="1"/>
  <c r="K158" s="1"/>
  <c r="L158" s="1"/>
  <c r="P158" s="1"/>
  <c r="R158" i="3"/>
  <c r="Z154"/>
  <c r="AD154" s="1"/>
  <c r="J154" i="7" s="1"/>
  <c r="K154" s="1"/>
  <c r="L154" s="1"/>
  <c r="P154" s="1"/>
  <c r="R154" i="3"/>
  <c r="Z150"/>
  <c r="AD150" s="1"/>
  <c r="J150" i="7" s="1"/>
  <c r="K150" s="1"/>
  <c r="L150" s="1"/>
  <c r="P150" s="1"/>
  <c r="R150" i="3"/>
  <c r="Z146"/>
  <c r="AD146" s="1"/>
  <c r="J146" i="7" s="1"/>
  <c r="K146" s="1"/>
  <c r="L146" s="1"/>
  <c r="R146" i="3"/>
  <c r="Z142"/>
  <c r="AD142" s="1"/>
  <c r="J142" i="7" s="1"/>
  <c r="K142" s="1"/>
  <c r="L142" s="1"/>
  <c r="P142" s="1"/>
  <c r="R142" i="3"/>
  <c r="Z138"/>
  <c r="AD138" s="1"/>
  <c r="J138" i="7" s="1"/>
  <c r="K138" s="1"/>
  <c r="L138" s="1"/>
  <c r="P138" s="1"/>
  <c r="R138" i="3"/>
  <c r="Z103"/>
  <c r="AD103" s="1"/>
  <c r="J103" i="7" s="1"/>
  <c r="K103" s="1"/>
  <c r="L103" s="1"/>
  <c r="P103" s="1"/>
  <c r="R103" i="3"/>
  <c r="Z99"/>
  <c r="AD99" s="1"/>
  <c r="J99" i="7" s="1"/>
  <c r="K99" s="1"/>
  <c r="L99" s="1"/>
  <c r="P99" s="1"/>
  <c r="R99" i="3"/>
  <c r="Z95"/>
  <c r="AD95" s="1"/>
  <c r="J95" i="7" s="1"/>
  <c r="K95" s="1"/>
  <c r="L95" s="1"/>
  <c r="P95" s="1"/>
  <c r="R95" i="3"/>
  <c r="Z91"/>
  <c r="AD91" s="1"/>
  <c r="J91" i="7" s="1"/>
  <c r="K91" s="1"/>
  <c r="L91" s="1"/>
  <c r="P91" s="1"/>
  <c r="R91" i="3"/>
  <c r="Z87"/>
  <c r="AD87" s="1"/>
  <c r="J87" i="7" s="1"/>
  <c r="K87" s="1"/>
  <c r="L87" s="1"/>
  <c r="P87" s="1"/>
  <c r="R87" i="3"/>
  <c r="Z83"/>
  <c r="AD83" s="1"/>
  <c r="J83" i="7" s="1"/>
  <c r="K83" s="1"/>
  <c r="L83" s="1"/>
  <c r="P83" s="1"/>
  <c r="R83" i="3"/>
  <c r="Z79"/>
  <c r="AD79" s="1"/>
  <c r="J79" i="7" s="1"/>
  <c r="K79" s="1"/>
  <c r="L79" s="1"/>
  <c r="P79" s="1"/>
  <c r="R79" i="3"/>
  <c r="Z75"/>
  <c r="AD75" s="1"/>
  <c r="J75" i="7" s="1"/>
  <c r="K75" s="1"/>
  <c r="L75" s="1"/>
  <c r="P75" s="1"/>
  <c r="R75" i="3"/>
  <c r="Z71"/>
  <c r="AD71" s="1"/>
  <c r="J71" i="7" s="1"/>
  <c r="K71" s="1"/>
  <c r="L71" s="1"/>
  <c r="P71" s="1"/>
  <c r="R71" i="3"/>
  <c r="Z67"/>
  <c r="AD67" s="1"/>
  <c r="J67" i="7" s="1"/>
  <c r="K67" s="1"/>
  <c r="L67" s="1"/>
  <c r="P67" s="1"/>
  <c r="R67" i="3"/>
  <c r="Z63"/>
  <c r="AD63" s="1"/>
  <c r="J63" i="7" s="1"/>
  <c r="K63" s="1"/>
  <c r="L63" s="1"/>
  <c r="P63" s="1"/>
  <c r="R63" i="3"/>
  <c r="Z59"/>
  <c r="AD59" s="1"/>
  <c r="J59" i="7" s="1"/>
  <c r="K59" s="1"/>
  <c r="L59" s="1"/>
  <c r="P59" s="1"/>
  <c r="R59" i="3"/>
  <c r="Z55"/>
  <c r="AD55" s="1"/>
  <c r="J55" i="7" s="1"/>
  <c r="K55" s="1"/>
  <c r="L55" s="1"/>
  <c r="P55" s="1"/>
  <c r="R55" i="3"/>
  <c r="Z48"/>
  <c r="AD48" s="1"/>
  <c r="J48" i="7" s="1"/>
  <c r="K48" s="1"/>
  <c r="L48" s="1"/>
  <c r="P48" s="1"/>
  <c r="R48" i="3"/>
  <c r="Z44"/>
  <c r="AD44" s="1"/>
  <c r="J44" i="7" s="1"/>
  <c r="K44" s="1"/>
  <c r="L44" s="1"/>
  <c r="P44" s="1"/>
  <c r="R44" i="3"/>
  <c r="Z40"/>
  <c r="AD40" s="1"/>
  <c r="J40" i="7" s="1"/>
  <c r="K40" s="1"/>
  <c r="L40" s="1"/>
  <c r="P40" s="1"/>
  <c r="R40" i="3"/>
  <c r="Z36"/>
  <c r="AD36" s="1"/>
  <c r="J36" i="7" s="1"/>
  <c r="K36" s="1"/>
  <c r="L36" s="1"/>
  <c r="P36" s="1"/>
  <c r="R36" i="3"/>
  <c r="Z32"/>
  <c r="AD32" s="1"/>
  <c r="J32" i="7" s="1"/>
  <c r="K32" s="1"/>
  <c r="L32" s="1"/>
  <c r="P32" s="1"/>
  <c r="R32" i="3"/>
  <c r="L251" i="7"/>
  <c r="P251" s="1"/>
  <c r="AD266" i="3"/>
  <c r="J266" i="7" s="1"/>
  <c r="K266" s="1"/>
  <c r="L266" s="1"/>
  <c r="P266" s="1"/>
  <c r="AD265" i="3"/>
  <c r="J265" i="7" s="1"/>
  <c r="K265" s="1"/>
  <c r="L265" s="1"/>
  <c r="P265" s="1"/>
  <c r="AD264" i="3"/>
  <c r="J264" i="7" s="1"/>
  <c r="K264" s="1"/>
  <c r="L264" s="1"/>
  <c r="P264" s="1"/>
  <c r="AD263" i="3"/>
  <c r="J263" i="7" s="1"/>
  <c r="K263" s="1"/>
  <c r="L263" s="1"/>
  <c r="P263" s="1"/>
  <c r="AD262" i="3"/>
  <c r="J262" i="7" s="1"/>
  <c r="K262" s="1"/>
  <c r="L262" s="1"/>
  <c r="P262" s="1"/>
  <c r="AD261" i="3"/>
  <c r="J261" i="7" s="1"/>
  <c r="K261" s="1"/>
  <c r="L261" s="1"/>
  <c r="P261" s="1"/>
  <c r="AD260" i="3"/>
  <c r="J260" i="7" s="1"/>
  <c r="K260" s="1"/>
  <c r="L260" s="1"/>
  <c r="P260" s="1"/>
  <c r="AD259" i="3"/>
  <c r="J259" i="7" s="1"/>
  <c r="K259" s="1"/>
  <c r="L259" s="1"/>
  <c r="P259" s="1"/>
  <c r="AD258" i="3"/>
  <c r="J258" i="7" s="1"/>
  <c r="K258" s="1"/>
  <c r="L258" s="1"/>
  <c r="P258" s="1"/>
  <c r="AD257" i="3"/>
  <c r="J257" i="7" s="1"/>
  <c r="K257" s="1"/>
  <c r="L257" s="1"/>
  <c r="P257" s="1"/>
  <c r="AD256" i="3"/>
  <c r="J256" i="7" s="1"/>
  <c r="K256" s="1"/>
  <c r="L256" s="1"/>
  <c r="P256" s="1"/>
  <c r="AD255" i="3"/>
  <c r="J255" i="7" s="1"/>
  <c r="K255" s="1"/>
  <c r="L255" s="1"/>
  <c r="P255" s="1"/>
  <c r="AD254" i="3"/>
  <c r="J254" i="7" s="1"/>
  <c r="K254" s="1"/>
  <c r="L254" s="1"/>
  <c r="P254" s="1"/>
  <c r="AD253" i="3"/>
  <c r="J253" i="7" s="1"/>
  <c r="K253" s="1"/>
  <c r="L253" s="1"/>
  <c r="P253" s="1"/>
  <c r="R133" i="3"/>
  <c r="R132"/>
  <c r="R131"/>
  <c r="R130"/>
  <c r="R129"/>
  <c r="R128"/>
  <c r="R127"/>
  <c r="R126"/>
  <c r="R125"/>
  <c r="R124"/>
  <c r="R123"/>
  <c r="R122"/>
  <c r="R121"/>
  <c r="R120"/>
  <c r="R119"/>
  <c r="R118"/>
  <c r="R117"/>
  <c r="R116"/>
  <c r="R115"/>
  <c r="R114"/>
  <c r="R113"/>
  <c r="R112"/>
  <c r="R111"/>
  <c r="R110"/>
  <c r="R107"/>
  <c r="R106"/>
  <c r="R15"/>
  <c r="R14"/>
  <c r="R13"/>
  <c r="R12"/>
  <c r="R11"/>
  <c r="R10"/>
  <c r="R9"/>
  <c r="R8"/>
  <c r="R7"/>
  <c r="R6"/>
  <c r="R5"/>
  <c r="AD133"/>
  <c r="J133" i="7" s="1"/>
  <c r="K133" s="1"/>
  <c r="L133" s="1"/>
  <c r="P133" s="1"/>
  <c r="AD132" i="3"/>
  <c r="J132" i="7" s="1"/>
  <c r="K132" s="1"/>
  <c r="L132" s="1"/>
  <c r="P132" s="1"/>
  <c r="AD131" i="3"/>
  <c r="J131" i="7" s="1"/>
  <c r="K131" s="1"/>
  <c r="L131" s="1"/>
  <c r="P131" s="1"/>
  <c r="AD130" i="3"/>
  <c r="J130" i="7" s="1"/>
  <c r="K130" s="1"/>
  <c r="L130" s="1"/>
  <c r="P130" s="1"/>
  <c r="AD129" i="3"/>
  <c r="J129" i="7" s="1"/>
  <c r="K129" s="1"/>
  <c r="L129" s="1"/>
  <c r="P129" s="1"/>
  <c r="AD128" i="3"/>
  <c r="J128" i="7" s="1"/>
  <c r="K128" s="1"/>
  <c r="L128" s="1"/>
  <c r="P128" s="1"/>
  <c r="AD127" i="3"/>
  <c r="J127" i="7" s="1"/>
  <c r="K127" s="1"/>
  <c r="L127" s="1"/>
  <c r="P127" s="1"/>
  <c r="AD126" i="3"/>
  <c r="J126" i="7" s="1"/>
  <c r="K126" s="1"/>
  <c r="L126" s="1"/>
  <c r="P126" s="1"/>
  <c r="AD125" i="3"/>
  <c r="J125" i="7" s="1"/>
  <c r="K125" s="1"/>
  <c r="L125" s="1"/>
  <c r="P125" s="1"/>
  <c r="AD124" i="3"/>
  <c r="J124" i="7" s="1"/>
  <c r="K124" s="1"/>
  <c r="L124" s="1"/>
  <c r="P124" s="1"/>
  <c r="AD123" i="3"/>
  <c r="J123" i="7" s="1"/>
  <c r="K123" s="1"/>
  <c r="L123" s="1"/>
  <c r="P123" s="1"/>
  <c r="AD122" i="3"/>
  <c r="J122" i="7" s="1"/>
  <c r="K122" s="1"/>
  <c r="L122" s="1"/>
  <c r="P122" s="1"/>
  <c r="AD121" i="3"/>
  <c r="J121" i="7" s="1"/>
  <c r="K121" s="1"/>
  <c r="L121" s="1"/>
  <c r="P121" s="1"/>
  <c r="AD120" i="3"/>
  <c r="J120" i="7" s="1"/>
  <c r="K120" s="1"/>
  <c r="L120" s="1"/>
  <c r="P120" s="1"/>
  <c r="AD119" i="3"/>
  <c r="J119" i="7" s="1"/>
  <c r="K119" s="1"/>
  <c r="L119" s="1"/>
  <c r="P119" s="1"/>
  <c r="AD118" i="3"/>
  <c r="J118" i="7" s="1"/>
  <c r="K118" s="1"/>
  <c r="L118" s="1"/>
  <c r="P118" s="1"/>
  <c r="AD117" i="3"/>
  <c r="J117" i="7" s="1"/>
  <c r="K117" s="1"/>
  <c r="L117" s="1"/>
  <c r="P117" s="1"/>
  <c r="AD116" i="3"/>
  <c r="J116" i="7" s="1"/>
  <c r="K116" s="1"/>
  <c r="L116" s="1"/>
  <c r="P116" s="1"/>
  <c r="AD115" i="3"/>
  <c r="J115" i="7" s="1"/>
  <c r="K115" s="1"/>
  <c r="L115" s="1"/>
  <c r="P115" s="1"/>
  <c r="AD114" i="3"/>
  <c r="J114" i="7" s="1"/>
  <c r="K114" s="1"/>
  <c r="L114" s="1"/>
  <c r="P114" s="1"/>
  <c r="AD113" i="3"/>
  <c r="J113" i="7" s="1"/>
  <c r="K113" s="1"/>
  <c r="L113" s="1"/>
  <c r="P113" s="1"/>
  <c r="AD112" i="3"/>
  <c r="J112" i="7" s="1"/>
  <c r="K112" s="1"/>
  <c r="L112" s="1"/>
  <c r="P112" s="1"/>
  <c r="AD111" i="3"/>
  <c r="J111" i="7" s="1"/>
  <c r="K111" s="1"/>
  <c r="L111" s="1"/>
  <c r="P111" s="1"/>
  <c r="AD110" i="3"/>
  <c r="J110" i="7" s="1"/>
  <c r="K110" s="1"/>
  <c r="L110" s="1"/>
  <c r="P110" s="1"/>
  <c r="AD107" i="3"/>
  <c r="J107" i="7" s="1"/>
  <c r="K107" s="1"/>
  <c r="L107" s="1"/>
  <c r="AD106" i="3"/>
  <c r="J106" i="7" s="1"/>
  <c r="K106" s="1"/>
  <c r="L106" s="1"/>
  <c r="P106" s="1"/>
  <c r="AD15" i="3"/>
  <c r="J15" i="7" s="1"/>
  <c r="K15" s="1"/>
  <c r="L15" s="1"/>
  <c r="P15" s="1"/>
  <c r="AD14" i="3"/>
  <c r="J14" i="7" s="1"/>
  <c r="K14" s="1"/>
  <c r="L14" s="1"/>
  <c r="P14" s="1"/>
  <c r="AD13" i="3"/>
  <c r="J13" i="7" s="1"/>
  <c r="K13" s="1"/>
  <c r="L13" s="1"/>
  <c r="P13" s="1"/>
  <c r="AD12" i="3"/>
  <c r="J12" i="7" s="1"/>
  <c r="K12" s="1"/>
  <c r="L12" s="1"/>
  <c r="P12" s="1"/>
  <c r="AD11" i="3"/>
  <c r="J11" i="7" s="1"/>
  <c r="K11" s="1"/>
  <c r="L11" s="1"/>
  <c r="P11" s="1"/>
  <c r="AD10" i="3"/>
  <c r="J10" i="7" s="1"/>
  <c r="K10" s="1"/>
  <c r="L10" s="1"/>
  <c r="P10" s="1"/>
  <c r="AD9" i="3"/>
  <c r="J9" i="7" s="1"/>
  <c r="K9" s="1"/>
  <c r="L9" s="1"/>
  <c r="P9" s="1"/>
  <c r="AD8" i="3"/>
  <c r="J8" i="7" s="1"/>
  <c r="K8" s="1"/>
  <c r="L8" s="1"/>
  <c r="P8" s="1"/>
  <c r="AD7" i="3"/>
  <c r="J7" i="7" s="1"/>
  <c r="K7" s="1"/>
  <c r="L7" s="1"/>
  <c r="P7" s="1"/>
  <c r="AD6" i="3"/>
  <c r="J6" i="7" s="1"/>
  <c r="K6" s="1"/>
  <c r="L6" s="1"/>
  <c r="P6" s="1"/>
  <c r="AD5" i="3"/>
  <c r="J5" i="7" s="1"/>
  <c r="K5" s="1"/>
  <c r="L5" s="1"/>
  <c r="R134" i="3"/>
  <c r="R30"/>
  <c r="R29"/>
  <c r="R28"/>
  <c r="R27"/>
  <c r="R26"/>
  <c r="R25"/>
  <c r="R24"/>
  <c r="R23"/>
  <c r="R22"/>
  <c r="R21"/>
  <c r="R20"/>
  <c r="R19"/>
  <c r="R18"/>
  <c r="R17"/>
  <c r="AD134"/>
  <c r="J134" i="7" s="1"/>
  <c r="K134" s="1"/>
  <c r="L134" s="1"/>
  <c r="P134" s="1"/>
  <c r="AD16" i="3"/>
  <c r="J16" i="7" s="1"/>
  <c r="K16" s="1"/>
  <c r="L16" s="1"/>
  <c r="P16" s="1"/>
  <c r="G23" i="2" l="1"/>
  <c r="C23" i="1" s="1"/>
  <c r="G54" i="2"/>
  <c r="C54" i="1" s="1"/>
  <c r="G86" i="2"/>
  <c r="C86" i="1" s="1"/>
  <c r="G121" i="2"/>
  <c r="C121" i="1" s="1"/>
  <c r="G172" i="2"/>
  <c r="C172" i="1" s="1"/>
  <c r="G65" i="2"/>
  <c r="C65" i="1" s="1"/>
  <c r="G97" i="2"/>
  <c r="C97" i="1" s="1"/>
  <c r="G132" i="2"/>
  <c r="C132" i="1" s="1"/>
  <c r="G164" i="2"/>
  <c r="C164" i="1" s="1"/>
  <c r="G13" i="2"/>
  <c r="C13" i="1" s="1"/>
  <c r="G45" i="2"/>
  <c r="C45" i="1" s="1"/>
  <c r="G92" i="2"/>
  <c r="C92" i="1" s="1"/>
  <c r="G127" i="2"/>
  <c r="C127" i="1" s="1"/>
  <c r="G12" i="2"/>
  <c r="C12" i="1" s="1"/>
  <c r="G142" i="2"/>
  <c r="C142" i="1" s="1"/>
  <c r="G201" i="2"/>
  <c r="C201" i="1" s="1"/>
  <c r="G233" i="2"/>
  <c r="C233" i="1" s="1"/>
  <c r="G265" i="2"/>
  <c r="C265" i="1" s="1"/>
  <c r="G122" i="2"/>
  <c r="C122" i="1" s="1"/>
  <c r="G177" i="2"/>
  <c r="C177" i="1" s="1"/>
  <c r="G212" i="2"/>
  <c r="C212" i="1" s="1"/>
  <c r="G228" i="2"/>
  <c r="C228" i="1" s="1"/>
  <c r="G244" i="2"/>
  <c r="C244" i="1" s="1"/>
  <c r="G260" i="2"/>
  <c r="C260" i="1" s="1"/>
  <c r="G67" i="2"/>
  <c r="C67" i="1" s="1"/>
  <c r="G134" i="2"/>
  <c r="C134" i="1" s="1"/>
  <c r="G181" i="2"/>
  <c r="C181" i="1" s="1"/>
  <c r="G199" i="2"/>
  <c r="C199" i="1" s="1"/>
  <c r="G215" i="2"/>
  <c r="C215" i="1" s="1"/>
  <c r="G231" i="2"/>
  <c r="C231" i="1" s="1"/>
  <c r="G247" i="2"/>
  <c r="C247" i="1" s="1"/>
  <c r="G263" i="2"/>
  <c r="C263" i="1" s="1"/>
  <c r="G190" i="2"/>
  <c r="C190" i="1" s="1"/>
  <c r="G254" i="2"/>
  <c r="C254" i="1" s="1"/>
  <c r="G185" i="2"/>
  <c r="C185" i="1" s="1"/>
  <c r="G250" i="2"/>
  <c r="C250" i="1" s="1"/>
  <c r="G180" i="2"/>
  <c r="C180" i="1" s="1"/>
  <c r="G48" i="2"/>
  <c r="C48" i="1" s="1"/>
  <c r="G174" i="2"/>
  <c r="C174" i="1" s="1"/>
  <c r="G19" i="2"/>
  <c r="C19" i="1" s="1"/>
  <c r="G35" i="2"/>
  <c r="C35" i="1" s="1"/>
  <c r="G51" i="2"/>
  <c r="C51" i="1" s="1"/>
  <c r="G66" i="2"/>
  <c r="C66" i="1" s="1"/>
  <c r="G82" i="2"/>
  <c r="C82" i="1" s="1"/>
  <c r="G98" i="2"/>
  <c r="C98" i="1" s="1"/>
  <c r="G117" i="2"/>
  <c r="C117" i="1" s="1"/>
  <c r="G133" i="2"/>
  <c r="C133" i="1" s="1"/>
  <c r="G149" i="2"/>
  <c r="C149" i="1" s="1"/>
  <c r="G165" i="2"/>
  <c r="C165" i="1" s="1"/>
  <c r="G14" i="2"/>
  <c r="C14" i="1" s="1"/>
  <c r="G30" i="2"/>
  <c r="C30" i="1" s="1"/>
  <c r="G46" i="2"/>
  <c r="C46" i="1" s="1"/>
  <c r="G61" i="2"/>
  <c r="C61" i="1" s="1"/>
  <c r="G77" i="2"/>
  <c r="C77" i="1" s="1"/>
  <c r="G93" i="2"/>
  <c r="C93" i="1" s="1"/>
  <c r="G112" i="2"/>
  <c r="C112" i="1" s="1"/>
  <c r="G128" i="2"/>
  <c r="C128" i="1" s="1"/>
  <c r="G144" i="2"/>
  <c r="C144" i="1" s="1"/>
  <c r="G160" i="2"/>
  <c r="C160" i="1" s="1"/>
  <c r="G175" i="2"/>
  <c r="C175" i="1" s="1"/>
  <c r="G9" i="2"/>
  <c r="C9" i="1" s="1"/>
  <c r="G25" i="2"/>
  <c r="C25" i="1" s="1"/>
  <c r="G41" i="2"/>
  <c r="C41" i="1" s="1"/>
  <c r="G56" i="2"/>
  <c r="C56" i="1" s="1"/>
  <c r="G72" i="2"/>
  <c r="C72" i="1" s="1"/>
  <c r="G88" i="2"/>
  <c r="C88" i="1" s="1"/>
  <c r="G104" i="2"/>
  <c r="C104" i="1" s="1"/>
  <c r="G123" i="2"/>
  <c r="C123" i="1" s="1"/>
  <c r="G139" i="2"/>
  <c r="C139" i="1" s="1"/>
  <c r="G155" i="2"/>
  <c r="C155" i="1" s="1"/>
  <c r="G170" i="2"/>
  <c r="C170" i="1" s="1"/>
  <c r="G59" i="2"/>
  <c r="C59" i="1" s="1"/>
  <c r="G126" i="2"/>
  <c r="C126" i="1" s="1"/>
  <c r="G178" i="2"/>
  <c r="C178" i="1" s="1"/>
  <c r="G197" i="2"/>
  <c r="C197" i="1" s="1"/>
  <c r="G213" i="2"/>
  <c r="C213" i="1" s="1"/>
  <c r="G229" i="2"/>
  <c r="C229" i="1" s="1"/>
  <c r="G245" i="2"/>
  <c r="C245" i="1" s="1"/>
  <c r="G261" i="2"/>
  <c r="C261" i="1" s="1"/>
  <c r="G40" i="2"/>
  <c r="C40" i="1" s="1"/>
  <c r="G103" i="2"/>
  <c r="C103" i="1" s="1"/>
  <c r="G169" i="2"/>
  <c r="C169" i="1" s="1"/>
  <c r="G192" i="2"/>
  <c r="C192" i="1" s="1"/>
  <c r="G208" i="2"/>
  <c r="C208" i="1" s="1"/>
  <c r="G224" i="2"/>
  <c r="C224" i="1" s="1"/>
  <c r="G240" i="2"/>
  <c r="C240" i="1" s="1"/>
  <c r="G256" i="2"/>
  <c r="C256" i="1" s="1"/>
  <c r="G36" i="2"/>
  <c r="C36" i="1" s="1"/>
  <c r="G118" i="2"/>
  <c r="C118" i="1" s="1"/>
  <c r="G176" i="2"/>
  <c r="C176" i="1" s="1"/>
  <c r="G195" i="2"/>
  <c r="C195" i="1" s="1"/>
  <c r="G211" i="2"/>
  <c r="C211" i="1" s="1"/>
  <c r="G227" i="2"/>
  <c r="C227" i="1" s="1"/>
  <c r="G243" i="2"/>
  <c r="C243" i="1" s="1"/>
  <c r="G259" i="2"/>
  <c r="C259" i="1" s="1"/>
  <c r="G162" i="2"/>
  <c r="C162" i="1" s="1"/>
  <c r="G238" i="2"/>
  <c r="C238" i="1" s="1"/>
  <c r="G146" i="2"/>
  <c r="C146" i="1" s="1"/>
  <c r="G234" i="2"/>
  <c r="C234" i="1" s="1"/>
  <c r="G130" i="2"/>
  <c r="C130" i="1" s="1"/>
  <c r="G230" i="2"/>
  <c r="C230" i="1" s="1"/>
  <c r="G226" i="2"/>
  <c r="C226" i="1" s="1"/>
  <c r="G258" i="2"/>
  <c r="C258" i="1" s="1"/>
  <c r="G242" i="2"/>
  <c r="C242" i="1" s="1"/>
  <c r="G5" i="2"/>
  <c r="C5" i="1" s="1"/>
  <c r="G7" i="2"/>
  <c r="C7" i="1" s="1"/>
  <c r="G39" i="2"/>
  <c r="C39" i="1" s="1"/>
  <c r="G70" i="2"/>
  <c r="C70" i="1" s="1"/>
  <c r="G102" i="2"/>
  <c r="C102" i="1" s="1"/>
  <c r="G137" i="2"/>
  <c r="C137" i="1" s="1"/>
  <c r="G153" i="2"/>
  <c r="C153" i="1" s="1"/>
  <c r="G18" i="2"/>
  <c r="C18" i="1" s="1"/>
  <c r="G50" i="2"/>
  <c r="C50" i="1" s="1"/>
  <c r="G81" i="2"/>
  <c r="C81" i="1" s="1"/>
  <c r="G116" i="2"/>
  <c r="C116" i="1" s="1"/>
  <c r="G148" i="2"/>
  <c r="C148" i="1" s="1"/>
  <c r="G179" i="2"/>
  <c r="C179" i="1" s="1"/>
  <c r="G29" i="2"/>
  <c r="C29" i="1" s="1"/>
  <c r="G60" i="2"/>
  <c r="C60" i="1" s="1"/>
  <c r="G76" i="2"/>
  <c r="C76" i="1" s="1"/>
  <c r="G111" i="2"/>
  <c r="C111" i="1" s="1"/>
  <c r="G143" i="2"/>
  <c r="C143" i="1" s="1"/>
  <c r="G159" i="2"/>
  <c r="C159" i="1" s="1"/>
  <c r="G75" i="2"/>
  <c r="C75" i="1" s="1"/>
  <c r="G184" i="2"/>
  <c r="C184" i="1" s="1"/>
  <c r="G217" i="2"/>
  <c r="C217" i="1" s="1"/>
  <c r="G249" i="2"/>
  <c r="C249" i="1" s="1"/>
  <c r="G55" i="2"/>
  <c r="C55" i="1" s="1"/>
  <c r="G196" i="2"/>
  <c r="C196" i="1" s="1"/>
  <c r="G15" i="2"/>
  <c r="C15" i="1" s="1"/>
  <c r="G31" i="2"/>
  <c r="C31" i="1" s="1"/>
  <c r="G47" i="2"/>
  <c r="C47" i="1" s="1"/>
  <c r="G62" i="2"/>
  <c r="C62" i="1" s="1"/>
  <c r="G78" i="2"/>
  <c r="C78" i="1" s="1"/>
  <c r="G94" i="2"/>
  <c r="C94" i="1" s="1"/>
  <c r="G113" i="2"/>
  <c r="C113" i="1" s="1"/>
  <c r="G129" i="2"/>
  <c r="C129" i="1" s="1"/>
  <c r="G145" i="2"/>
  <c r="C145" i="1" s="1"/>
  <c r="G161" i="2"/>
  <c r="C161" i="1" s="1"/>
  <c r="G10" i="2"/>
  <c r="C10" i="1" s="1"/>
  <c r="G26" i="2"/>
  <c r="C26" i="1" s="1"/>
  <c r="G42" i="2"/>
  <c r="C42" i="1" s="1"/>
  <c r="G57" i="2"/>
  <c r="C57" i="1" s="1"/>
  <c r="G73" i="2"/>
  <c r="C73" i="1" s="1"/>
  <c r="G89" i="2"/>
  <c r="C89" i="1" s="1"/>
  <c r="G106" i="2"/>
  <c r="G124"/>
  <c r="C124" i="1" s="1"/>
  <c r="G140" i="2"/>
  <c r="C140" i="1" s="1"/>
  <c r="G156" i="2"/>
  <c r="C156" i="1" s="1"/>
  <c r="G171" i="2"/>
  <c r="C171" i="1" s="1"/>
  <c r="G187" i="2"/>
  <c r="C187" i="1" s="1"/>
  <c r="G21" i="2"/>
  <c r="C21" i="1" s="1"/>
  <c r="G37" i="2"/>
  <c r="C37" i="1" s="1"/>
  <c r="G52" i="2"/>
  <c r="C52" i="1" s="1"/>
  <c r="G68" i="2"/>
  <c r="C68" i="1" s="1"/>
  <c r="G84" i="2"/>
  <c r="C84" i="1" s="1"/>
  <c r="G100" i="2"/>
  <c r="C100" i="1" s="1"/>
  <c r="G119" i="2"/>
  <c r="C119" i="1" s="1"/>
  <c r="G135" i="2"/>
  <c r="C135" i="1" s="1"/>
  <c r="G151" i="2"/>
  <c r="C151" i="1" s="1"/>
  <c r="G167" i="2"/>
  <c r="C167" i="1" s="1"/>
  <c r="G44" i="2"/>
  <c r="C44" i="1" s="1"/>
  <c r="G110" i="2"/>
  <c r="C110" i="1" s="1"/>
  <c r="G173" i="2"/>
  <c r="C173" i="1" s="1"/>
  <c r="G193" i="2"/>
  <c r="C193" i="1" s="1"/>
  <c r="G209" i="2"/>
  <c r="C209" i="1" s="1"/>
  <c r="G225" i="2"/>
  <c r="C225" i="1" s="1"/>
  <c r="G241" i="2"/>
  <c r="C241" i="1" s="1"/>
  <c r="G257" i="2"/>
  <c r="C257" i="1" s="1"/>
  <c r="G24" i="2"/>
  <c r="C24" i="1" s="1"/>
  <c r="G87" i="2"/>
  <c r="C87" i="1" s="1"/>
  <c r="G154" i="2"/>
  <c r="C154" i="1" s="1"/>
  <c r="G188" i="2"/>
  <c r="C188" i="1" s="1"/>
  <c r="G204" i="2"/>
  <c r="C204" i="1" s="1"/>
  <c r="G220" i="2"/>
  <c r="C220" i="1" s="1"/>
  <c r="G236" i="2"/>
  <c r="C236" i="1" s="1"/>
  <c r="G252" i="2"/>
  <c r="C252" i="1" s="1"/>
  <c r="G20" i="2"/>
  <c r="C20" i="1" s="1"/>
  <c r="G99" i="2"/>
  <c r="C99" i="1" s="1"/>
  <c r="G166" i="2"/>
  <c r="C166" i="1" s="1"/>
  <c r="G191" i="2"/>
  <c r="C191" i="1" s="1"/>
  <c r="G207" i="2"/>
  <c r="C207" i="1" s="1"/>
  <c r="G223" i="2"/>
  <c r="C223" i="1" s="1"/>
  <c r="G239" i="2"/>
  <c r="C239" i="1" s="1"/>
  <c r="G255" i="2"/>
  <c r="C255" i="1" s="1"/>
  <c r="G95" i="2"/>
  <c r="C95" i="1" s="1"/>
  <c r="G222" i="2"/>
  <c r="C222" i="1" s="1"/>
  <c r="G79" i="2"/>
  <c r="C79" i="1" s="1"/>
  <c r="G218" i="2"/>
  <c r="C218" i="1" s="1"/>
  <c r="G63" i="2"/>
  <c r="C63" i="1" s="1"/>
  <c r="G214" i="2"/>
  <c r="C214" i="1" s="1"/>
  <c r="G114" i="2"/>
  <c r="C114" i="1" s="1"/>
  <c r="G194" i="2"/>
  <c r="C194" i="1" s="1"/>
  <c r="G34" i="2"/>
  <c r="C34" i="1" s="1"/>
  <c r="G246" i="2"/>
  <c r="C246" i="1" s="1"/>
  <c r="G11" i="2"/>
  <c r="C11" i="1" s="1"/>
  <c r="G27" i="2"/>
  <c r="C27" i="1" s="1"/>
  <c r="G43" i="2"/>
  <c r="C43" i="1" s="1"/>
  <c r="G58" i="2"/>
  <c r="C58" i="1" s="1"/>
  <c r="G74" i="2"/>
  <c r="C74" i="1" s="1"/>
  <c r="G90" i="2"/>
  <c r="C90" i="1" s="1"/>
  <c r="G107" i="2"/>
  <c r="C107" i="1" s="1"/>
  <c r="G125" i="2"/>
  <c r="C125" i="1" s="1"/>
  <c r="G141" i="2"/>
  <c r="C141" i="1" s="1"/>
  <c r="G157" i="2"/>
  <c r="C157" i="1" s="1"/>
  <c r="C267" s="1"/>
  <c r="G6" i="2"/>
  <c r="G22"/>
  <c r="C22" i="1" s="1"/>
  <c r="G38" i="2"/>
  <c r="C38" i="1" s="1"/>
  <c r="G53" i="2"/>
  <c r="C53" i="1" s="1"/>
  <c r="G69" i="2"/>
  <c r="C69" i="1" s="1"/>
  <c r="G85" i="2"/>
  <c r="C85" i="1" s="1"/>
  <c r="G101" i="2"/>
  <c r="C101" i="1" s="1"/>
  <c r="G120" i="2"/>
  <c r="C120" i="1" s="1"/>
  <c r="G136" i="2"/>
  <c r="C136" i="1" s="1"/>
  <c r="G152" i="2"/>
  <c r="C152" i="1" s="1"/>
  <c r="G168" i="2"/>
  <c r="C168" i="1" s="1"/>
  <c r="G183" i="2"/>
  <c r="C183" i="1" s="1"/>
  <c r="G17" i="2"/>
  <c r="C17" i="1" s="1"/>
  <c r="G33" i="2"/>
  <c r="C33" i="1" s="1"/>
  <c r="G49" i="2"/>
  <c r="C49" i="1" s="1"/>
  <c r="G64" i="2"/>
  <c r="C64" i="1" s="1"/>
  <c r="G80" i="2"/>
  <c r="C80" i="1" s="1"/>
  <c r="G96" i="2"/>
  <c r="C96" i="1" s="1"/>
  <c r="G115" i="2"/>
  <c r="C115" i="1" s="1"/>
  <c r="G131" i="2"/>
  <c r="C131" i="1" s="1"/>
  <c r="G147" i="2"/>
  <c r="C147" i="1" s="1"/>
  <c r="G163" i="2"/>
  <c r="C163" i="1" s="1"/>
  <c r="G28" i="2"/>
  <c r="C28" i="1" s="1"/>
  <c r="G91" i="2"/>
  <c r="C91" i="1" s="1"/>
  <c r="G158" i="2"/>
  <c r="C158" i="1" s="1"/>
  <c r="G189" i="2"/>
  <c r="C189" i="1" s="1"/>
  <c r="G205" i="2"/>
  <c r="C205" i="1" s="1"/>
  <c r="G221" i="2"/>
  <c r="C221" i="1" s="1"/>
  <c r="G237" i="2"/>
  <c r="C237" i="1" s="1"/>
  <c r="G253" i="2"/>
  <c r="C253" i="1" s="1"/>
  <c r="G8" i="2"/>
  <c r="C8" i="1" s="1"/>
  <c r="G71" i="2"/>
  <c r="C71" i="1" s="1"/>
  <c r="G138" i="2"/>
  <c r="C138" i="1" s="1"/>
  <c r="G182" i="2"/>
  <c r="C182" i="1" s="1"/>
  <c r="G200" i="2"/>
  <c r="C200" i="1" s="1"/>
  <c r="G216" i="2"/>
  <c r="C216" i="1" s="1"/>
  <c r="G232" i="2"/>
  <c r="C232" i="1" s="1"/>
  <c r="G248" i="2"/>
  <c r="C248" i="1" s="1"/>
  <c r="G264" i="2"/>
  <c r="C264" i="1" s="1"/>
  <c r="G83" i="2"/>
  <c r="C83" i="1" s="1"/>
  <c r="G150" i="2"/>
  <c r="C150" i="1" s="1"/>
  <c r="G186" i="2"/>
  <c r="C186" i="1" s="1"/>
  <c r="G203" i="2"/>
  <c r="C203" i="1" s="1"/>
  <c r="G219" i="2"/>
  <c r="C219" i="1" s="1"/>
  <c r="G235" i="2"/>
  <c r="C235" i="1" s="1"/>
  <c r="G251" i="2"/>
  <c r="C251" i="1" s="1"/>
  <c r="G32" i="2"/>
  <c r="C32" i="1" s="1"/>
  <c r="G206" i="2"/>
  <c r="C206" i="1" s="1"/>
  <c r="G16" i="2"/>
  <c r="C16" i="1" s="1"/>
  <c r="G202" i="2"/>
  <c r="C202" i="1" s="1"/>
  <c r="G266" i="2"/>
  <c r="C266" i="1" s="1"/>
  <c r="G198" i="2"/>
  <c r="C198" i="1" s="1"/>
  <c r="G262" i="2"/>
  <c r="C262" i="1" s="1"/>
  <c r="AB108" i="3"/>
  <c r="Q269"/>
  <c r="AB269" s="1"/>
  <c r="R108"/>
  <c r="AD267"/>
  <c r="J267" i="7" s="1"/>
  <c r="Z108" i="3"/>
  <c r="G269"/>
  <c r="Z269" s="1"/>
  <c r="AA108"/>
  <c r="L269"/>
  <c r="AA269" s="1"/>
  <c r="P107" i="7"/>
  <c r="P108" s="1"/>
  <c r="L108"/>
  <c r="K108" s="1"/>
  <c r="C106" i="1"/>
  <c r="C108" s="1"/>
  <c r="G108" i="2"/>
  <c r="C6" i="1"/>
  <c r="P5" i="7"/>
  <c r="L269"/>
  <c r="K269" s="1"/>
  <c r="P146"/>
  <c r="L267"/>
  <c r="K267" s="1"/>
  <c r="J269" i="5"/>
  <c r="R269" i="3"/>
  <c r="R267"/>
  <c r="G267" i="2" l="1"/>
  <c r="G269" s="1"/>
  <c r="T16" i="3"/>
  <c r="D16" i="1" s="1"/>
  <c r="AD269" i="3"/>
  <c r="J269" i="7" s="1"/>
  <c r="C271" i="1"/>
  <c r="AD108" i="3"/>
  <c r="J108" i="7" s="1"/>
  <c r="H269" i="5"/>
  <c r="L254"/>
  <c r="L238"/>
  <c r="L222"/>
  <c r="L206"/>
  <c r="L190"/>
  <c r="L174"/>
  <c r="L159"/>
  <c r="L143"/>
  <c r="L127"/>
  <c r="L111"/>
  <c r="L92"/>
  <c r="L76"/>
  <c r="L60"/>
  <c r="L45"/>
  <c r="L29"/>
  <c r="L13"/>
  <c r="L259"/>
  <c r="L243"/>
  <c r="L227"/>
  <c r="L211"/>
  <c r="L195"/>
  <c r="L179"/>
  <c r="L164"/>
  <c r="L148"/>
  <c r="L132"/>
  <c r="L116"/>
  <c r="L97"/>
  <c r="L81"/>
  <c r="L65"/>
  <c r="L50"/>
  <c r="L34"/>
  <c r="L18"/>
  <c r="L260"/>
  <c r="L244"/>
  <c r="L228"/>
  <c r="L212"/>
  <c r="L196"/>
  <c r="L180"/>
  <c r="L165"/>
  <c r="L149"/>
  <c r="L133"/>
  <c r="L117"/>
  <c r="L98"/>
  <c r="L82"/>
  <c r="L66"/>
  <c r="L51"/>
  <c r="L35"/>
  <c r="L19"/>
  <c r="L253"/>
  <c r="L237"/>
  <c r="L221"/>
  <c r="L205"/>
  <c r="L189"/>
  <c r="L173"/>
  <c r="L158"/>
  <c r="L138"/>
  <c r="L122"/>
  <c r="L103"/>
  <c r="L87"/>
  <c r="L71"/>
  <c r="L55"/>
  <c r="L40"/>
  <c r="L24"/>
  <c r="L8"/>
  <c r="L258"/>
  <c r="L242"/>
  <c r="L226"/>
  <c r="L210"/>
  <c r="L194"/>
  <c r="L178"/>
  <c r="L163"/>
  <c r="L147"/>
  <c r="L131"/>
  <c r="L115"/>
  <c r="L96"/>
  <c r="L80"/>
  <c r="L64"/>
  <c r="L49"/>
  <c r="L33"/>
  <c r="L17"/>
  <c r="L263"/>
  <c r="L247"/>
  <c r="L231"/>
  <c r="L215"/>
  <c r="L199"/>
  <c r="L183"/>
  <c r="L168"/>
  <c r="L152"/>
  <c r="L136"/>
  <c r="L120"/>
  <c r="L101"/>
  <c r="L85"/>
  <c r="L69"/>
  <c r="L53"/>
  <c r="L38"/>
  <c r="L22"/>
  <c r="L6"/>
  <c r="L264"/>
  <c r="L248"/>
  <c r="L232"/>
  <c r="L216"/>
  <c r="L200"/>
  <c r="L184"/>
  <c r="L153"/>
  <c r="L137"/>
  <c r="L121"/>
  <c r="L102"/>
  <c r="L86"/>
  <c r="L70"/>
  <c r="L54"/>
  <c r="L39"/>
  <c r="L23"/>
  <c r="L7"/>
  <c r="L257"/>
  <c r="L241"/>
  <c r="L225"/>
  <c r="L209"/>
  <c r="L193"/>
  <c r="L177"/>
  <c r="L162"/>
  <c r="L142"/>
  <c r="L126"/>
  <c r="L110"/>
  <c r="L91"/>
  <c r="L75"/>
  <c r="L59"/>
  <c r="L44"/>
  <c r="L28"/>
  <c r="L12"/>
  <c r="L5"/>
  <c r="L262"/>
  <c r="L246"/>
  <c r="L230"/>
  <c r="L214"/>
  <c r="L198"/>
  <c r="L182"/>
  <c r="L167"/>
  <c r="L151"/>
  <c r="L135"/>
  <c r="L119"/>
  <c r="L100"/>
  <c r="L84"/>
  <c r="L68"/>
  <c r="L52"/>
  <c r="L37"/>
  <c r="L21"/>
  <c r="L251"/>
  <c r="L235"/>
  <c r="L219"/>
  <c r="L203"/>
  <c r="L187"/>
  <c r="L171"/>
  <c r="L156"/>
  <c r="L140"/>
  <c r="L124"/>
  <c r="L106"/>
  <c r="L89"/>
  <c r="L73"/>
  <c r="L57"/>
  <c r="L42"/>
  <c r="L26"/>
  <c r="L10"/>
  <c r="L252"/>
  <c r="L236"/>
  <c r="L220"/>
  <c r="L204"/>
  <c r="L188"/>
  <c r="L172"/>
  <c r="L157"/>
  <c r="L141"/>
  <c r="L125"/>
  <c r="L107"/>
  <c r="L90"/>
  <c r="L74"/>
  <c r="L58"/>
  <c r="L43"/>
  <c r="L27"/>
  <c r="L11"/>
  <c r="L146"/>
  <c r="L261"/>
  <c r="L245"/>
  <c r="L229"/>
  <c r="L213"/>
  <c r="L197"/>
  <c r="L181"/>
  <c r="L166"/>
  <c r="L150"/>
  <c r="L130"/>
  <c r="L114"/>
  <c r="L95"/>
  <c r="L79"/>
  <c r="L63"/>
  <c r="L48"/>
  <c r="L32"/>
  <c r="L16"/>
  <c r="L266"/>
  <c r="L250"/>
  <c r="L234"/>
  <c r="L218"/>
  <c r="L202"/>
  <c r="L186"/>
  <c r="L170"/>
  <c r="L155"/>
  <c r="L139"/>
  <c r="L123"/>
  <c r="L104"/>
  <c r="L88"/>
  <c r="L72"/>
  <c r="L56"/>
  <c r="L41"/>
  <c r="L25"/>
  <c r="L9"/>
  <c r="L255"/>
  <c r="L239"/>
  <c r="L223"/>
  <c r="L207"/>
  <c r="L191"/>
  <c r="L175"/>
  <c r="L160"/>
  <c r="L144"/>
  <c r="L128"/>
  <c r="L112"/>
  <c r="L93"/>
  <c r="L77"/>
  <c r="L61"/>
  <c r="L46"/>
  <c r="L30"/>
  <c r="L14"/>
  <c r="L256"/>
  <c r="L240"/>
  <c r="L224"/>
  <c r="L208"/>
  <c r="L192"/>
  <c r="L176"/>
  <c r="L161"/>
  <c r="L145"/>
  <c r="L129"/>
  <c r="L113"/>
  <c r="L94"/>
  <c r="L78"/>
  <c r="L62"/>
  <c r="L47"/>
  <c r="L31"/>
  <c r="L15"/>
  <c r="L265"/>
  <c r="L249"/>
  <c r="L233"/>
  <c r="L217"/>
  <c r="L201"/>
  <c r="L185"/>
  <c r="L169"/>
  <c r="L154"/>
  <c r="L134"/>
  <c r="L118"/>
  <c r="L99"/>
  <c r="L83"/>
  <c r="L67"/>
  <c r="L36"/>
  <c r="L20"/>
  <c r="T206" i="3"/>
  <c r="D206" i="1" s="1"/>
  <c r="T143" i="3"/>
  <c r="D143" i="1" s="1"/>
  <c r="T52" i="3"/>
  <c r="D52" i="1" s="1"/>
  <c r="T260" i="3"/>
  <c r="D260" i="1" s="1"/>
  <c r="T201" i="3"/>
  <c r="D201" i="1" s="1"/>
  <c r="T99" i="3"/>
  <c r="D99" i="1" s="1"/>
  <c r="T36" i="3"/>
  <c r="D36" i="1" s="1"/>
  <c r="T121" i="3"/>
  <c r="D121" i="1" s="1"/>
  <c r="T21" i="3"/>
  <c r="D21" i="1" s="1"/>
  <c r="T246" i="3"/>
  <c r="D246" i="1" s="1"/>
  <c r="T182" i="3"/>
  <c r="D182" i="1" s="1"/>
  <c r="T92" i="3"/>
  <c r="D92" i="1" s="1"/>
  <c r="T241" i="3"/>
  <c r="D241" i="1" s="1"/>
  <c r="T177" i="3"/>
  <c r="D177" i="1" s="1"/>
  <c r="T75" i="3"/>
  <c r="D75" i="1" s="1"/>
  <c r="T107" i="3"/>
  <c r="D107" i="1" s="1"/>
  <c r="T114" i="3"/>
  <c r="D114" i="1" s="1"/>
  <c r="T222" i="3"/>
  <c r="D222" i="1" s="1"/>
  <c r="T159" i="3"/>
  <c r="D159" i="1" s="1"/>
  <c r="T68" i="3"/>
  <c r="D68" i="1" s="1"/>
  <c r="T217" i="3"/>
  <c r="D217" i="1" s="1"/>
  <c r="T154" i="3"/>
  <c r="D154" i="1" s="1"/>
  <c r="T129" i="3"/>
  <c r="D129" i="1" s="1"/>
  <c r="T29" i="3"/>
  <c r="D29" i="1" s="1"/>
  <c r="T122" i="3"/>
  <c r="D122" i="1" s="1"/>
  <c r="T146" i="3"/>
  <c r="T224"/>
  <c r="D224" i="1" s="1"/>
  <c r="T192" i="3"/>
  <c r="D192" i="1" s="1"/>
  <c r="T161" i="3"/>
  <c r="D161" i="1" s="1"/>
  <c r="T98" i="3"/>
  <c r="D98" i="1" s="1"/>
  <c r="T66" i="3"/>
  <c r="D66" i="1" s="1"/>
  <c r="T35" i="3"/>
  <c r="D35" i="1" s="1"/>
  <c r="T227" i="3"/>
  <c r="D227" i="1" s="1"/>
  <c r="T195" i="3"/>
  <c r="D195" i="1" s="1"/>
  <c r="T164" i="3"/>
  <c r="D164" i="1" s="1"/>
  <c r="T101" i="3"/>
  <c r="D101" i="1" s="1"/>
  <c r="T69" i="3"/>
  <c r="D69" i="1" s="1"/>
  <c r="T38" i="3"/>
  <c r="D38" i="1" s="1"/>
  <c r="T265" i="3"/>
  <c r="D265" i="1" s="1"/>
  <c r="T118" i="3"/>
  <c r="D118" i="1" s="1"/>
  <c r="T226" i="3"/>
  <c r="D226" i="1" s="1"/>
  <c r="T194" i="3"/>
  <c r="D194" i="1" s="1"/>
  <c r="T163" i="3"/>
  <c r="D163" i="1" s="1"/>
  <c r="T104" i="3"/>
  <c r="D104" i="1" s="1"/>
  <c r="T72" i="3"/>
  <c r="D72" i="1" s="1"/>
  <c r="T41" i="3"/>
  <c r="D41" i="1" s="1"/>
  <c r="T258" i="3"/>
  <c r="D258" i="1" s="1"/>
  <c r="T229" i="3"/>
  <c r="D229" i="1" s="1"/>
  <c r="T197" i="3"/>
  <c r="D197" i="1" s="1"/>
  <c r="T166" i="3"/>
  <c r="D166" i="1" s="1"/>
  <c r="T103" i="3"/>
  <c r="D103" i="1" s="1"/>
  <c r="T71" i="3"/>
  <c r="D71" i="1" s="1"/>
  <c r="T40" i="3"/>
  <c r="D40" i="1" s="1"/>
  <c r="T123" i="3"/>
  <c r="D123" i="1" s="1"/>
  <c r="T15" i="3"/>
  <c r="D15" i="1" s="1"/>
  <c r="T27" i="3"/>
  <c r="D27" i="1" s="1"/>
  <c r="T10" i="3"/>
  <c r="D10" i="1" s="1"/>
  <c r="T236" i="3"/>
  <c r="D236" i="1" s="1"/>
  <c r="T204" i="3"/>
  <c r="D204" i="1" s="1"/>
  <c r="T172" i="3"/>
  <c r="D172" i="1" s="1"/>
  <c r="T141" i="3"/>
  <c r="D141" i="1" s="1"/>
  <c r="T78" i="3"/>
  <c r="D78" i="1" s="1"/>
  <c r="T47" i="3"/>
  <c r="D47" i="1" s="1"/>
  <c r="T231" i="3"/>
  <c r="D231" i="1" s="1"/>
  <c r="T199" i="3"/>
  <c r="D199" i="1" s="1"/>
  <c r="T168" i="3"/>
  <c r="D168" i="1" s="1"/>
  <c r="T136" i="3"/>
  <c r="D136" i="1" s="1"/>
  <c r="T73" i="3"/>
  <c r="D73" i="1" s="1"/>
  <c r="T42" i="3"/>
  <c r="D42" i="1" s="1"/>
  <c r="T120" i="3"/>
  <c r="D120" i="1" s="1"/>
  <c r="T12" i="3"/>
  <c r="D12" i="1" s="1"/>
  <c r="T30" i="3"/>
  <c r="D30" i="1" s="1"/>
  <c r="T238" i="3"/>
  <c r="D238" i="1" s="1"/>
  <c r="T174" i="3"/>
  <c r="D174" i="1" s="1"/>
  <c r="T84" i="3"/>
  <c r="D84" i="1" s="1"/>
  <c r="T233" i="3"/>
  <c r="D233" i="1" s="1"/>
  <c r="T169" i="3"/>
  <c r="D169" i="1" s="1"/>
  <c r="T67" i="3"/>
  <c r="D67" i="1" s="1"/>
  <c r="T13" i="3"/>
  <c r="D13" i="1" s="1"/>
  <c r="T14" i="3"/>
  <c r="D14" i="1" s="1"/>
  <c r="T214" i="3"/>
  <c r="D214" i="1" s="1"/>
  <c r="T151" i="3"/>
  <c r="D151" i="1" s="1"/>
  <c r="T60" i="3"/>
  <c r="D60" i="1" s="1"/>
  <c r="T264" i="3"/>
  <c r="D264" i="1" s="1"/>
  <c r="T209" i="3"/>
  <c r="D209" i="1" s="1"/>
  <c r="T138" i="3"/>
  <c r="D138" i="1" s="1"/>
  <c r="T44" i="3"/>
  <c r="D44" i="1" s="1"/>
  <c r="T125" i="3"/>
  <c r="D125" i="1" s="1"/>
  <c r="T25" i="3"/>
  <c r="D25" i="1" s="1"/>
  <c r="T190" i="3"/>
  <c r="D190" i="1" s="1"/>
  <c r="T100" i="3"/>
  <c r="D100" i="1" s="1"/>
  <c r="T37" i="3"/>
  <c r="D37" i="1" s="1"/>
  <c r="T249" i="3"/>
  <c r="D249" i="1" s="1"/>
  <c r="T185" i="3"/>
  <c r="D185" i="1" s="1"/>
  <c r="T83" i="3"/>
  <c r="D83" i="1" s="1"/>
  <c r="T113" i="3"/>
  <c r="D113" i="1" s="1"/>
  <c r="T230" i="3"/>
  <c r="D230" i="1" s="1"/>
  <c r="T198" i="3"/>
  <c r="D198" i="1" s="1"/>
  <c r="T167" i="3"/>
  <c r="D167" i="1" s="1"/>
  <c r="T135" i="3"/>
  <c r="D135" i="1" s="1"/>
  <c r="T76" i="3"/>
  <c r="D76" i="1" s="1"/>
  <c r="T45" i="3"/>
  <c r="D45" i="1" s="1"/>
  <c r="T256" i="3"/>
  <c r="D256" i="1" s="1"/>
  <c r="T225" i="3"/>
  <c r="D225" i="1" s="1"/>
  <c r="T193" i="3"/>
  <c r="D193" i="1" s="1"/>
  <c r="T162" i="3"/>
  <c r="D162" i="1" s="1"/>
  <c r="T91" i="3"/>
  <c r="D91" i="1" s="1"/>
  <c r="T59" i="3"/>
  <c r="D59" i="1" s="1"/>
  <c r="T133" i="3"/>
  <c r="D133" i="1" s="1"/>
  <c r="T117" i="3"/>
  <c r="D117" i="1" s="1"/>
  <c r="T9" i="3"/>
  <c r="D9" i="1" s="1"/>
  <c r="T17" i="3"/>
  <c r="D17" i="1" s="1"/>
  <c r="T22" i="3"/>
  <c r="D22" i="1" s="1"/>
  <c r="T5" i="3"/>
  <c r="T232"/>
  <c r="D232" i="1" s="1"/>
  <c r="T200" i="3"/>
  <c r="D200" i="1" s="1"/>
  <c r="T137" i="3"/>
  <c r="D137" i="1" s="1"/>
  <c r="T74" i="3"/>
  <c r="D74" i="1" s="1"/>
  <c r="T43" i="3"/>
  <c r="D43" i="1" s="1"/>
  <c r="T235" i="3"/>
  <c r="D235" i="1" s="1"/>
  <c r="T203" i="3"/>
  <c r="D203" i="1" s="1"/>
  <c r="T171" i="3"/>
  <c r="D171" i="1" s="1"/>
  <c r="T140" i="3"/>
  <c r="D140" i="1" s="1"/>
  <c r="T77" i="3"/>
  <c r="D77" i="1" s="1"/>
  <c r="T46" i="3"/>
  <c r="D46" i="1" s="1"/>
  <c r="T253" i="3"/>
  <c r="D253" i="1" s="1"/>
  <c r="T126" i="3"/>
  <c r="D126" i="1" s="1"/>
  <c r="T26" i="3"/>
  <c r="D26" i="1" s="1"/>
  <c r="T234" i="3"/>
  <c r="D234" i="1" s="1"/>
  <c r="T202" i="3"/>
  <c r="D202" i="1" s="1"/>
  <c r="T170" i="3"/>
  <c r="D170" i="1" s="1"/>
  <c r="T139" i="3"/>
  <c r="D139" i="1" s="1"/>
  <c r="T80" i="3"/>
  <c r="D80" i="1" s="1"/>
  <c r="T49" i="3"/>
  <c r="D49" i="1" s="1"/>
  <c r="T262" i="3"/>
  <c r="D262" i="1" s="1"/>
  <c r="T237" i="3"/>
  <c r="D237" i="1" s="1"/>
  <c r="T205" i="3"/>
  <c r="D205" i="1" s="1"/>
  <c r="T173" i="3"/>
  <c r="D173" i="1" s="1"/>
  <c r="T142" i="3"/>
  <c r="D142" i="1" s="1"/>
  <c r="T79" i="3"/>
  <c r="D79" i="1" s="1"/>
  <c r="T48" i="3"/>
  <c r="D48" i="1" s="1"/>
  <c r="T127" i="3"/>
  <c r="D127" i="1" s="1"/>
  <c r="T111" i="3"/>
  <c r="D111" i="1" s="1"/>
  <c r="T134" i="3"/>
  <c r="D134" i="1" s="1"/>
  <c r="T20" i="3"/>
  <c r="D20" i="1" s="1"/>
  <c r="T244" i="3"/>
  <c r="D244" i="1" s="1"/>
  <c r="T212" i="3"/>
  <c r="D212" i="1" s="1"/>
  <c r="T180" i="3"/>
  <c r="D180" i="1" s="1"/>
  <c r="T149" i="3"/>
  <c r="D149" i="1" s="1"/>
  <c r="T86" i="3"/>
  <c r="D86" i="1" s="1"/>
  <c r="T54" i="3"/>
  <c r="D54" i="1" s="1"/>
  <c r="T239" i="3"/>
  <c r="D239" i="1" s="1"/>
  <c r="T207" i="3"/>
  <c r="D207" i="1" s="1"/>
  <c r="T175" i="3"/>
  <c r="D175" i="1" s="1"/>
  <c r="T144" i="3"/>
  <c r="D144" i="1" s="1"/>
  <c r="T81" i="3"/>
  <c r="D81" i="1" s="1"/>
  <c r="T50" i="3"/>
  <c r="D50" i="1" s="1"/>
  <c r="T255" i="3"/>
  <c r="D255" i="1" s="1"/>
  <c r="T124" i="3"/>
  <c r="D124" i="1" s="1"/>
  <c r="T106" i="3"/>
  <c r="T24"/>
  <c r="D24" i="1" s="1"/>
  <c r="T240" i="3"/>
  <c r="D240" i="1" s="1"/>
  <c r="T208" i="3"/>
  <c r="D208" i="1" s="1"/>
  <c r="T176" i="3"/>
  <c r="D176" i="1" s="1"/>
  <c r="T145" i="3"/>
  <c r="D145" i="1" s="1"/>
  <c r="T82" i="3"/>
  <c r="D82" i="1" s="1"/>
  <c r="T51" i="3"/>
  <c r="D51" i="1" s="1"/>
  <c r="T243" i="3"/>
  <c r="D243" i="1" s="1"/>
  <c r="T211" i="3"/>
  <c r="D211" i="1" s="1"/>
  <c r="T179" i="3"/>
  <c r="D179" i="1" s="1"/>
  <c r="T148" i="3"/>
  <c r="D148" i="1" s="1"/>
  <c r="T85" i="3"/>
  <c r="D85" i="1" s="1"/>
  <c r="T53" i="3"/>
  <c r="D53" i="1" s="1"/>
  <c r="T257" i="3"/>
  <c r="D257" i="1" s="1"/>
  <c r="T130" i="3"/>
  <c r="D130" i="1" s="1"/>
  <c r="T6" i="3"/>
  <c r="D6" i="1" s="1"/>
  <c r="T242" i="3"/>
  <c r="D242" i="1" s="1"/>
  <c r="T210" i="3"/>
  <c r="D210" i="1" s="1"/>
  <c r="T178" i="3"/>
  <c r="D178" i="1" s="1"/>
  <c r="T147" i="3"/>
  <c r="D147" i="1" s="1"/>
  <c r="T88" i="3"/>
  <c r="D88" i="1" s="1"/>
  <c r="T56" i="3"/>
  <c r="D56" i="1" s="1"/>
  <c r="T266" i="3"/>
  <c r="D266" i="1" s="1"/>
  <c r="T245" i="3"/>
  <c r="D245" i="1" s="1"/>
  <c r="T213" i="3"/>
  <c r="D213" i="1" s="1"/>
  <c r="T181" i="3"/>
  <c r="D181" i="1" s="1"/>
  <c r="T150" i="3"/>
  <c r="D150" i="1" s="1"/>
  <c r="T87" i="3"/>
  <c r="D87" i="1" s="1"/>
  <c r="T55" i="3"/>
  <c r="D55" i="1" s="1"/>
  <c r="T131" i="3"/>
  <c r="D131" i="1" s="1"/>
  <c r="T115" i="3"/>
  <c r="D115" i="1" s="1"/>
  <c r="T7" i="3"/>
  <c r="D7" i="1" s="1"/>
  <c r="T19" i="3"/>
  <c r="D19" i="1" s="1"/>
  <c r="T252" i="3"/>
  <c r="D252" i="1" s="1"/>
  <c r="T220" i="3"/>
  <c r="D220" i="1" s="1"/>
  <c r="T188" i="3"/>
  <c r="D188" i="1" s="1"/>
  <c r="T157" i="3"/>
  <c r="D157" i="1" s="1"/>
  <c r="T94" i="3"/>
  <c r="D94" i="1" s="1"/>
  <c r="T62" i="3"/>
  <c r="D62" i="1" s="1"/>
  <c r="T31" i="3"/>
  <c r="D31" i="1" s="1"/>
  <c r="T247" i="3"/>
  <c r="D247" i="1" s="1"/>
  <c r="T215" i="3"/>
  <c r="D215" i="1" s="1"/>
  <c r="T183" i="3"/>
  <c r="D183" i="1" s="1"/>
  <c r="T152" i="3"/>
  <c r="D152" i="1" s="1"/>
  <c r="T89" i="3"/>
  <c r="D89" i="1" s="1"/>
  <c r="T57" i="3"/>
  <c r="D57" i="1" s="1"/>
  <c r="T259" i="3"/>
  <c r="D259" i="1" s="1"/>
  <c r="T128" i="3"/>
  <c r="D128" i="1" s="1"/>
  <c r="T112" i="3"/>
  <c r="D112" i="1" s="1"/>
  <c r="T28" i="3"/>
  <c r="D28" i="1" s="1"/>
  <c r="P267" i="7"/>
  <c r="M267" s="1"/>
  <c r="T248" i="3"/>
  <c r="D248" i="1" s="1"/>
  <c r="T216" i="3"/>
  <c r="D216" i="1" s="1"/>
  <c r="T184" i="3"/>
  <c r="D184" i="1" s="1"/>
  <c r="T153" i="3"/>
  <c r="D153" i="1" s="1"/>
  <c r="T90" i="3"/>
  <c r="D90" i="1" s="1"/>
  <c r="T58" i="3"/>
  <c r="D58" i="1" s="1"/>
  <c r="T251" i="3"/>
  <c r="D251" i="1" s="1"/>
  <c r="T219" i="3"/>
  <c r="D219" i="1" s="1"/>
  <c r="T187" i="3"/>
  <c r="D187" i="1" s="1"/>
  <c r="T156" i="3"/>
  <c r="D156" i="1" s="1"/>
  <c r="T93" i="3"/>
  <c r="D93" i="1" s="1"/>
  <c r="T61" i="3"/>
  <c r="D61" i="1" s="1"/>
  <c r="T261" i="3"/>
  <c r="D261" i="1" s="1"/>
  <c r="T110" i="3"/>
  <c r="D110" i="1" s="1"/>
  <c r="T250" i="3"/>
  <c r="D250" i="1" s="1"/>
  <c r="T218" i="3"/>
  <c r="D218" i="1" s="1"/>
  <c r="T186" i="3"/>
  <c r="D186" i="1" s="1"/>
  <c r="T155" i="3"/>
  <c r="D155" i="1" s="1"/>
  <c r="T96" i="3"/>
  <c r="D96" i="1" s="1"/>
  <c r="T64" i="3"/>
  <c r="D64" i="1" s="1"/>
  <c r="T33" i="3"/>
  <c r="D33" i="1" s="1"/>
  <c r="T254" i="3"/>
  <c r="D254" i="1" s="1"/>
  <c r="T221" i="3"/>
  <c r="D221" i="1" s="1"/>
  <c r="T189" i="3"/>
  <c r="D189" i="1" s="1"/>
  <c r="T158" i="3"/>
  <c r="D158" i="1" s="1"/>
  <c r="T95" i="3"/>
  <c r="D95" i="1" s="1"/>
  <c r="T63" i="3"/>
  <c r="D63" i="1" s="1"/>
  <c r="T32" i="3"/>
  <c r="D32" i="1" s="1"/>
  <c r="T119" i="3"/>
  <c r="D119" i="1" s="1"/>
  <c r="T11" i="3"/>
  <c r="D11" i="1" s="1"/>
  <c r="T23" i="3"/>
  <c r="D23" i="1" s="1"/>
  <c r="T18" i="3"/>
  <c r="D18" i="1" s="1"/>
  <c r="T228" i="3"/>
  <c r="D228" i="1" s="1"/>
  <c r="T196" i="3"/>
  <c r="D196" i="1" s="1"/>
  <c r="T165" i="3"/>
  <c r="D165" i="1" s="1"/>
  <c r="T102" i="3"/>
  <c r="D102" i="1" s="1"/>
  <c r="T70" i="3"/>
  <c r="D70" i="1" s="1"/>
  <c r="T39" i="3"/>
  <c r="D39" i="1" s="1"/>
  <c r="T223" i="3"/>
  <c r="D223" i="1" s="1"/>
  <c r="T191" i="3"/>
  <c r="D191" i="1" s="1"/>
  <c r="T160" i="3"/>
  <c r="D160" i="1" s="1"/>
  <c r="T97" i="3"/>
  <c r="D97" i="1" s="1"/>
  <c r="T65" i="3"/>
  <c r="D65" i="1" s="1"/>
  <c r="T34" i="3"/>
  <c r="D34" i="1" s="1"/>
  <c r="T263" i="3"/>
  <c r="D263" i="1" s="1"/>
  <c r="T132" i="3"/>
  <c r="D132" i="1" s="1"/>
  <c r="T116" i="3"/>
  <c r="D116" i="1" s="1"/>
  <c r="T8" i="3"/>
  <c r="D8" i="1" s="1"/>
  <c r="D106" l="1"/>
  <c r="D108" s="1"/>
  <c r="T108" i="3"/>
  <c r="L108" i="5"/>
  <c r="F36" i="1"/>
  <c r="N36" i="5"/>
  <c r="F99" i="1"/>
  <c r="N99" i="5"/>
  <c r="F169" i="1"/>
  <c r="N169" i="5"/>
  <c r="F233" i="1"/>
  <c r="N233" i="5"/>
  <c r="F31" i="1"/>
  <c r="N31" i="5"/>
  <c r="F94" i="1"/>
  <c r="N94" i="5"/>
  <c r="F161" i="1"/>
  <c r="N161" i="5"/>
  <c r="F224" i="1"/>
  <c r="N224" i="5"/>
  <c r="F30" i="1"/>
  <c r="N30" i="5"/>
  <c r="F93" i="1"/>
  <c r="N93" i="5"/>
  <c r="F160" i="1"/>
  <c r="N160" i="5"/>
  <c r="F223" i="1"/>
  <c r="N223" i="5"/>
  <c r="F25" i="1"/>
  <c r="N25" i="5"/>
  <c r="F88" i="1"/>
  <c r="N88" i="5"/>
  <c r="F155" i="1"/>
  <c r="N155" i="5"/>
  <c r="F218" i="1"/>
  <c r="N218" i="5"/>
  <c r="F16" i="1"/>
  <c r="N16" i="5"/>
  <c r="F79" i="1"/>
  <c r="N79" i="5"/>
  <c r="F150" i="1"/>
  <c r="N150" i="5"/>
  <c r="F213" i="1"/>
  <c r="N213" i="5"/>
  <c r="F146" i="1"/>
  <c r="N146" i="5"/>
  <c r="L267"/>
  <c r="F58" i="1"/>
  <c r="N58" i="5"/>
  <c r="F125" i="1"/>
  <c r="N125" i="5"/>
  <c r="F188" i="1"/>
  <c r="N188" i="5"/>
  <c r="F252" i="1"/>
  <c r="N252" i="5"/>
  <c r="F57" i="1"/>
  <c r="N57" i="5"/>
  <c r="F124" i="1"/>
  <c r="N124" i="5"/>
  <c r="F187" i="1"/>
  <c r="N187" i="5"/>
  <c r="F251" i="1"/>
  <c r="N251" i="5"/>
  <c r="F68" i="1"/>
  <c r="N68" i="5"/>
  <c r="F135" i="1"/>
  <c r="N135" i="5"/>
  <c r="F198" i="1"/>
  <c r="N198" i="5"/>
  <c r="F262" i="1"/>
  <c r="N262" i="5"/>
  <c r="F44" i="1"/>
  <c r="N44" i="5"/>
  <c r="F110" i="1"/>
  <c r="N110" i="5"/>
  <c r="F177" i="1"/>
  <c r="N177" i="5"/>
  <c r="F241" i="1"/>
  <c r="N241" i="5"/>
  <c r="F39" i="1"/>
  <c r="N39" i="5"/>
  <c r="F102" i="1"/>
  <c r="N102" i="5"/>
  <c r="F232" i="1"/>
  <c r="N232" i="5"/>
  <c r="F22" i="1"/>
  <c r="N22" i="5"/>
  <c r="F85" i="1"/>
  <c r="N85" i="5"/>
  <c r="F152" i="1"/>
  <c r="N152" i="5"/>
  <c r="F215" i="1"/>
  <c r="N215" i="5"/>
  <c r="F17" i="1"/>
  <c r="N17" i="5"/>
  <c r="F80" i="1"/>
  <c r="N80" i="5"/>
  <c r="F147" i="1"/>
  <c r="N147" i="5"/>
  <c r="F210" i="1"/>
  <c r="N210" i="5"/>
  <c r="F8" i="1"/>
  <c r="N8" i="5"/>
  <c r="F71" i="1"/>
  <c r="N71" i="5"/>
  <c r="F138" i="1"/>
  <c r="N138" i="5"/>
  <c r="F205" i="1"/>
  <c r="N205" i="5"/>
  <c r="F19" i="1"/>
  <c r="N19" i="5"/>
  <c r="F82" i="1"/>
  <c r="N82" i="5"/>
  <c r="F149" i="1"/>
  <c r="N149" i="5"/>
  <c r="F212" i="1"/>
  <c r="N212" i="5"/>
  <c r="F18" i="1"/>
  <c r="N18" i="5"/>
  <c r="F81" i="1"/>
  <c r="N81" i="5"/>
  <c r="F148" i="1"/>
  <c r="N148" i="5"/>
  <c r="F211" i="1"/>
  <c r="N211" i="5"/>
  <c r="F13" i="1"/>
  <c r="N13" i="5"/>
  <c r="F76" i="1"/>
  <c r="N76" i="5"/>
  <c r="F143" i="1"/>
  <c r="N143" i="5"/>
  <c r="F206" i="1"/>
  <c r="N206" i="5"/>
  <c r="F20" i="1"/>
  <c r="N20" i="5"/>
  <c r="F83" i="1"/>
  <c r="N83" i="5"/>
  <c r="F154" i="1"/>
  <c r="N154" i="5"/>
  <c r="F217" i="1"/>
  <c r="N217" i="5"/>
  <c r="F15" i="1"/>
  <c r="N15" i="5"/>
  <c r="F78" i="1"/>
  <c r="N78" i="5"/>
  <c r="F145" i="1"/>
  <c r="N145" i="5"/>
  <c r="F208" i="1"/>
  <c r="N208" i="5"/>
  <c r="F14" i="1"/>
  <c r="N14" i="5"/>
  <c r="F77" i="1"/>
  <c r="N77" i="5"/>
  <c r="F144" i="1"/>
  <c r="N144" i="5"/>
  <c r="F207" i="1"/>
  <c r="N207" i="5"/>
  <c r="F9" i="1"/>
  <c r="N9" i="5"/>
  <c r="F72" i="1"/>
  <c r="N72" i="5"/>
  <c r="F139" i="1"/>
  <c r="N139" i="5"/>
  <c r="F202" i="1"/>
  <c r="N202" i="5"/>
  <c r="F266" i="1"/>
  <c r="N266" i="5"/>
  <c r="F63" i="1"/>
  <c r="N63" i="5"/>
  <c r="F130" i="1"/>
  <c r="N130" i="5"/>
  <c r="F197" i="1"/>
  <c r="N197" i="5"/>
  <c r="F261" i="1"/>
  <c r="N261" i="5"/>
  <c r="F43" i="1"/>
  <c r="N43" i="5"/>
  <c r="F107" i="1"/>
  <c r="N107" i="5"/>
  <c r="F172" i="1"/>
  <c r="N172" i="5"/>
  <c r="F236" i="1"/>
  <c r="N236" i="5"/>
  <c r="F42" i="1"/>
  <c r="N42" i="5"/>
  <c r="F106" i="1"/>
  <c r="F108" s="1"/>
  <c r="N106" i="5"/>
  <c r="N108" s="1"/>
  <c r="P108" s="1"/>
  <c r="F171" i="1"/>
  <c r="N171" i="5"/>
  <c r="F235" i="1"/>
  <c r="N235" i="5"/>
  <c r="F52" i="1"/>
  <c r="N52" i="5"/>
  <c r="F119" i="1"/>
  <c r="N119" i="5"/>
  <c r="F182" i="1"/>
  <c r="N182" i="5"/>
  <c r="F246" i="1"/>
  <c r="N246" i="5"/>
  <c r="F28" i="1"/>
  <c r="N28" i="5"/>
  <c r="F91" i="1"/>
  <c r="N91" i="5"/>
  <c r="F162" i="1"/>
  <c r="N162" i="5"/>
  <c r="F225" i="1"/>
  <c r="N225" i="5"/>
  <c r="F23" i="1"/>
  <c r="N23" i="5"/>
  <c r="F86" i="1"/>
  <c r="N86" i="5"/>
  <c r="F153" i="1"/>
  <c r="N153" i="5"/>
  <c r="F216" i="1"/>
  <c r="N216" i="5"/>
  <c r="F6" i="1"/>
  <c r="N6" i="5"/>
  <c r="F69" i="1"/>
  <c r="N69" i="5"/>
  <c r="F136" i="1"/>
  <c r="N136" i="5"/>
  <c r="F199" i="1"/>
  <c r="N199" i="5"/>
  <c r="F263" i="1"/>
  <c r="N263" i="5"/>
  <c r="F64" i="1"/>
  <c r="N64" i="5"/>
  <c r="F131" i="1"/>
  <c r="N131" i="5"/>
  <c r="F194" i="1"/>
  <c r="N194" i="5"/>
  <c r="F258" i="1"/>
  <c r="N258" i="5"/>
  <c r="F55" i="1"/>
  <c r="N55" i="5"/>
  <c r="F122" i="1"/>
  <c r="N122" i="5"/>
  <c r="F189" i="1"/>
  <c r="N189" i="5"/>
  <c r="F253" i="1"/>
  <c r="N253" i="5"/>
  <c r="F66" i="1"/>
  <c r="N66" i="5"/>
  <c r="F133" i="1"/>
  <c r="N133" i="5"/>
  <c r="F196" i="1"/>
  <c r="N196" i="5"/>
  <c r="F260" i="1"/>
  <c r="N260" i="5"/>
  <c r="F65" i="1"/>
  <c r="N65" i="5"/>
  <c r="F132" i="1"/>
  <c r="N132" i="5"/>
  <c r="F195" i="1"/>
  <c r="N195" i="5"/>
  <c r="F259" i="1"/>
  <c r="N259" i="5"/>
  <c r="F60" i="1"/>
  <c r="N60" i="5"/>
  <c r="F127" i="1"/>
  <c r="N127" i="5"/>
  <c r="F190" i="1"/>
  <c r="N190" i="5"/>
  <c r="F254" i="1"/>
  <c r="N254" i="5"/>
  <c r="D5" i="1"/>
  <c r="T269" i="3"/>
  <c r="D146" i="1"/>
  <c r="T267" i="3"/>
  <c r="F67" i="1"/>
  <c r="N67" i="5"/>
  <c r="F134" i="1"/>
  <c r="N134" i="5"/>
  <c r="F201" i="1"/>
  <c r="N201" i="5"/>
  <c r="F265" i="1"/>
  <c r="N265" i="5"/>
  <c r="F62" i="1"/>
  <c r="N62" i="5"/>
  <c r="F129" i="1"/>
  <c r="N129" i="5"/>
  <c r="F192" i="1"/>
  <c r="N192" i="5"/>
  <c r="F256" i="1"/>
  <c r="N256" i="5"/>
  <c r="F61" i="1"/>
  <c r="N61" i="5"/>
  <c r="F128" i="1"/>
  <c r="N128" i="5"/>
  <c r="F191" i="1"/>
  <c r="N191" i="5"/>
  <c r="F255" i="1"/>
  <c r="N255" i="5"/>
  <c r="F56" i="1"/>
  <c r="N56" i="5"/>
  <c r="F123" i="1"/>
  <c r="N123" i="5"/>
  <c r="F186" i="1"/>
  <c r="N186" i="5"/>
  <c r="F250" i="1"/>
  <c r="N250" i="5"/>
  <c r="F48" i="1"/>
  <c r="N48" i="5"/>
  <c r="F114" i="1"/>
  <c r="N114" i="5"/>
  <c r="F181" i="1"/>
  <c r="N181" i="5"/>
  <c r="F245" i="1"/>
  <c r="N245" i="5"/>
  <c r="F27" i="1"/>
  <c r="N27" i="5"/>
  <c r="F90" i="1"/>
  <c r="N90" i="5"/>
  <c r="F157" i="1"/>
  <c r="N157" i="5"/>
  <c r="F220" i="1"/>
  <c r="N220" i="5"/>
  <c r="F26" i="1"/>
  <c r="N26" i="5"/>
  <c r="F89" i="1"/>
  <c r="N89" i="5"/>
  <c r="F156" i="1"/>
  <c r="N156" i="5"/>
  <c r="F219" i="1"/>
  <c r="N219" i="5"/>
  <c r="F37" i="1"/>
  <c r="N37" i="5"/>
  <c r="F100" i="1"/>
  <c r="N100" i="5"/>
  <c r="F167" i="1"/>
  <c r="N167" i="5"/>
  <c r="F230" i="1"/>
  <c r="N230" i="5"/>
  <c r="F12" i="1"/>
  <c r="N12" i="5"/>
  <c r="F75" i="1"/>
  <c r="N75" i="5"/>
  <c r="F142" i="1"/>
  <c r="N142" i="5"/>
  <c r="F209" i="1"/>
  <c r="N209" i="5"/>
  <c r="F7" i="1"/>
  <c r="N7" i="5"/>
  <c r="F70" i="1"/>
  <c r="N70" i="5"/>
  <c r="F137" i="1"/>
  <c r="N137" i="5"/>
  <c r="F200" i="1"/>
  <c r="N200" i="5"/>
  <c r="F264" i="1"/>
  <c r="N264" i="5"/>
  <c r="F53" i="1"/>
  <c r="N53" i="5"/>
  <c r="F120" i="1"/>
  <c r="N120" i="5"/>
  <c r="F183" i="1"/>
  <c r="N183" i="5"/>
  <c r="F247" i="1"/>
  <c r="N247" i="5"/>
  <c r="F49" i="1"/>
  <c r="N49" i="5"/>
  <c r="F115" i="1"/>
  <c r="N115" i="5"/>
  <c r="F178" i="1"/>
  <c r="N178" i="5"/>
  <c r="F242" i="1"/>
  <c r="N242" i="5"/>
  <c r="F40" i="1"/>
  <c r="N40" i="5"/>
  <c r="F103" i="1"/>
  <c r="N103" i="5"/>
  <c r="F173" i="1"/>
  <c r="N173" i="5"/>
  <c r="F237" i="1"/>
  <c r="N237" i="5"/>
  <c r="F51" i="1"/>
  <c r="N51" i="5"/>
  <c r="F117" i="1"/>
  <c r="N117" i="5"/>
  <c r="F180" i="1"/>
  <c r="N180" i="5"/>
  <c r="F244" i="1"/>
  <c r="N244" i="5"/>
  <c r="F50" i="1"/>
  <c r="N50" i="5"/>
  <c r="F116" i="1"/>
  <c r="N116" i="5"/>
  <c r="F179" i="1"/>
  <c r="N179" i="5"/>
  <c r="F243" i="1"/>
  <c r="N243" i="5"/>
  <c r="F45" i="1"/>
  <c r="N45" i="5"/>
  <c r="F111" i="1"/>
  <c r="N111" i="5"/>
  <c r="F174" i="1"/>
  <c r="N174" i="5"/>
  <c r="F238" i="1"/>
  <c r="N238" i="5"/>
  <c r="F118" i="1"/>
  <c r="N118" i="5"/>
  <c r="F185" i="1"/>
  <c r="N185" i="5"/>
  <c r="F249" i="1"/>
  <c r="N249" i="5"/>
  <c r="F47" i="1"/>
  <c r="N47" i="5"/>
  <c r="F113" i="1"/>
  <c r="N113" i="5"/>
  <c r="F176" i="1"/>
  <c r="N176" i="5"/>
  <c r="F240" i="1"/>
  <c r="N240" i="5"/>
  <c r="F46" i="1"/>
  <c r="N46" i="5"/>
  <c r="F112" i="1"/>
  <c r="N112" i="5"/>
  <c r="F175" i="1"/>
  <c r="N175" i="5"/>
  <c r="F239" i="1"/>
  <c r="N239" i="5"/>
  <c r="F41" i="1"/>
  <c r="N41" i="5"/>
  <c r="F104" i="1"/>
  <c r="N104" i="5"/>
  <c r="F170" i="1"/>
  <c r="N170" i="5"/>
  <c r="F234" i="1"/>
  <c r="N234" i="5"/>
  <c r="F32" i="1"/>
  <c r="N32" i="5"/>
  <c r="F95" i="1"/>
  <c r="N95" i="5"/>
  <c r="F166" i="1"/>
  <c r="N166" i="5"/>
  <c r="F229" i="1"/>
  <c r="N229" i="5"/>
  <c r="F11" i="1"/>
  <c r="N11" i="5"/>
  <c r="F74" i="1"/>
  <c r="N74" i="5"/>
  <c r="F141" i="1"/>
  <c r="N141" i="5"/>
  <c r="F204" i="1"/>
  <c r="N204" i="5"/>
  <c r="F10" i="1"/>
  <c r="N10" i="5"/>
  <c r="F73" i="1"/>
  <c r="N73" i="5"/>
  <c r="F140" i="1"/>
  <c r="N140" i="5"/>
  <c r="F203" i="1"/>
  <c r="N203" i="5"/>
  <c r="F21" i="1"/>
  <c r="N21" i="5"/>
  <c r="F84" i="1"/>
  <c r="N84" i="5"/>
  <c r="F151" i="1"/>
  <c r="N151" i="5"/>
  <c r="F214" i="1"/>
  <c r="N214" i="5"/>
  <c r="F5" i="1"/>
  <c r="N5" i="5"/>
  <c r="L269"/>
  <c r="F59" i="1"/>
  <c r="N59" i="5"/>
  <c r="F126" i="1"/>
  <c r="N126" i="5"/>
  <c r="F193" i="1"/>
  <c r="N193" i="5"/>
  <c r="F257" i="1"/>
  <c r="N257" i="5"/>
  <c r="F54" i="1"/>
  <c r="N54" i="5"/>
  <c r="F121" i="1"/>
  <c r="N121" i="5"/>
  <c r="F184" i="1"/>
  <c r="N184" i="5"/>
  <c r="F248" i="1"/>
  <c r="N248" i="5"/>
  <c r="F38" i="1"/>
  <c r="N38" i="5"/>
  <c r="F101" i="1"/>
  <c r="N101" i="5"/>
  <c r="F168" i="1"/>
  <c r="N168" i="5"/>
  <c r="F231" i="1"/>
  <c r="N231" i="5"/>
  <c r="F33" i="1"/>
  <c r="N33" i="5"/>
  <c r="F96" i="1"/>
  <c r="N96" i="5"/>
  <c r="F163" i="1"/>
  <c r="N163" i="5"/>
  <c r="F226" i="1"/>
  <c r="N226" i="5"/>
  <c r="F24" i="1"/>
  <c r="N24" i="5"/>
  <c r="F87" i="1"/>
  <c r="N87" i="5"/>
  <c r="F158" i="1"/>
  <c r="N158" i="5"/>
  <c r="F221" i="1"/>
  <c r="N221" i="5"/>
  <c r="F35" i="1"/>
  <c r="N35" i="5"/>
  <c r="F98" i="1"/>
  <c r="N98" i="5"/>
  <c r="F165" i="1"/>
  <c r="N165" i="5"/>
  <c r="F228" i="1"/>
  <c r="N228" i="5"/>
  <c r="F34" i="1"/>
  <c r="N34" i="5"/>
  <c r="F97" i="1"/>
  <c r="N97" i="5"/>
  <c r="F164" i="1"/>
  <c r="N164" i="5"/>
  <c r="F227" i="1"/>
  <c r="N227" i="5"/>
  <c r="F29" i="1"/>
  <c r="N29" i="5"/>
  <c r="F92" i="1"/>
  <c r="N92" i="5"/>
  <c r="F159" i="1"/>
  <c r="N159" i="5"/>
  <c r="F222" i="1"/>
  <c r="N222" i="5"/>
  <c r="P269" i="7"/>
  <c r="P92" i="5" l="1"/>
  <c r="R92" s="1"/>
  <c r="V92" s="1"/>
  <c r="P97"/>
  <c r="R97" s="1"/>
  <c r="V97" s="1"/>
  <c r="P221"/>
  <c r="R221" s="1"/>
  <c r="V221" s="1"/>
  <c r="P231"/>
  <c r="R231" s="1"/>
  <c r="V231" s="1"/>
  <c r="P248"/>
  <c r="R248" s="1"/>
  <c r="V248" s="1"/>
  <c r="P257"/>
  <c r="R257" s="1"/>
  <c r="V257" s="1"/>
  <c r="P203"/>
  <c r="R203" s="1"/>
  <c r="V203" s="1"/>
  <c r="P73"/>
  <c r="R73" s="1"/>
  <c r="V73" s="1"/>
  <c r="P229"/>
  <c r="R229" s="1"/>
  <c r="V229" s="1"/>
  <c r="P104"/>
  <c r="R104" s="1"/>
  <c r="V104" s="1"/>
  <c r="P112"/>
  <c r="R112" s="1"/>
  <c r="V112" s="1"/>
  <c r="P249"/>
  <c r="R249" s="1"/>
  <c r="V249" s="1"/>
  <c r="D267" i="1"/>
  <c r="P254" i="5"/>
  <c r="R254" s="1"/>
  <c r="V254" s="1"/>
  <c r="P127"/>
  <c r="R127" s="1"/>
  <c r="V127" s="1"/>
  <c r="P259"/>
  <c r="R259" s="1"/>
  <c r="V259" s="1"/>
  <c r="P132"/>
  <c r="R132" s="1"/>
  <c r="V132" s="1"/>
  <c r="P260"/>
  <c r="R260" s="1"/>
  <c r="V260" s="1"/>
  <c r="P133"/>
  <c r="R133" s="1"/>
  <c r="V133" s="1"/>
  <c r="P253"/>
  <c r="R253" s="1"/>
  <c r="V253" s="1"/>
  <c r="P122"/>
  <c r="R122" s="1"/>
  <c r="V122" s="1"/>
  <c r="P258"/>
  <c r="R258" s="1"/>
  <c r="V258" s="1"/>
  <c r="P131"/>
  <c r="R131" s="1"/>
  <c r="V131" s="1"/>
  <c r="P263"/>
  <c r="R263" s="1"/>
  <c r="V263" s="1"/>
  <c r="P136"/>
  <c r="R136" s="1"/>
  <c r="V136" s="1"/>
  <c r="P6"/>
  <c r="R6" s="1"/>
  <c r="V6" s="1"/>
  <c r="P153"/>
  <c r="R153" s="1"/>
  <c r="V153" s="1"/>
  <c r="P23"/>
  <c r="R23" s="1"/>
  <c r="V23" s="1"/>
  <c r="P162"/>
  <c r="R162" s="1"/>
  <c r="V162" s="1"/>
  <c r="P28"/>
  <c r="R28" s="1"/>
  <c r="V28" s="1"/>
  <c r="P182"/>
  <c r="R182" s="1"/>
  <c r="V182" s="1"/>
  <c r="P52"/>
  <c r="R52" s="1"/>
  <c r="V52" s="1"/>
  <c r="P171"/>
  <c r="R171" s="1"/>
  <c r="V171" s="1"/>
  <c r="P42"/>
  <c r="R42" s="1"/>
  <c r="V42" s="1"/>
  <c r="P172"/>
  <c r="R172" s="1"/>
  <c r="V172" s="1"/>
  <c r="P43"/>
  <c r="R43" s="1"/>
  <c r="V43" s="1"/>
  <c r="P197"/>
  <c r="R197" s="1"/>
  <c r="V197" s="1"/>
  <c r="P63"/>
  <c r="R63" s="1"/>
  <c r="V63" s="1"/>
  <c r="P202"/>
  <c r="R202" s="1"/>
  <c r="V202" s="1"/>
  <c r="P72"/>
  <c r="R72" s="1"/>
  <c r="V72" s="1"/>
  <c r="P207"/>
  <c r="R207" s="1"/>
  <c r="V207" s="1"/>
  <c r="P77"/>
  <c r="R77" s="1"/>
  <c r="V77" s="1"/>
  <c r="P208"/>
  <c r="R208" s="1"/>
  <c r="V208" s="1"/>
  <c r="P78"/>
  <c r="R78" s="1"/>
  <c r="V78" s="1"/>
  <c r="P217"/>
  <c r="R217" s="1"/>
  <c r="V217" s="1"/>
  <c r="P83"/>
  <c r="R83" s="1"/>
  <c r="V83" s="1"/>
  <c r="P143"/>
  <c r="R143" s="1"/>
  <c r="V143" s="1"/>
  <c r="P13"/>
  <c r="R13" s="1"/>
  <c r="V13" s="1"/>
  <c r="P148"/>
  <c r="R148" s="1"/>
  <c r="V148" s="1"/>
  <c r="P18"/>
  <c r="R18" s="1"/>
  <c r="V18" s="1"/>
  <c r="P149"/>
  <c r="R149" s="1"/>
  <c r="V149" s="1"/>
  <c r="P19"/>
  <c r="R19" s="1"/>
  <c r="V19" s="1"/>
  <c r="P138"/>
  <c r="R138" s="1"/>
  <c r="V138" s="1"/>
  <c r="P8"/>
  <c r="R8" s="1"/>
  <c r="V8" s="1"/>
  <c r="P147"/>
  <c r="R147" s="1"/>
  <c r="V147" s="1"/>
  <c r="P17"/>
  <c r="R17" s="1"/>
  <c r="V17" s="1"/>
  <c r="P152"/>
  <c r="R152" s="1"/>
  <c r="V152" s="1"/>
  <c r="P22"/>
  <c r="R22" s="1"/>
  <c r="V22" s="1"/>
  <c r="P39"/>
  <c r="R39" s="1"/>
  <c r="V39" s="1"/>
  <c r="P177"/>
  <c r="R177" s="1"/>
  <c r="V177" s="1"/>
  <c r="P44"/>
  <c r="R44" s="1"/>
  <c r="V44" s="1"/>
  <c r="P198"/>
  <c r="R198" s="1"/>
  <c r="V198" s="1"/>
  <c r="P68"/>
  <c r="R68" s="1"/>
  <c r="V68" s="1"/>
  <c r="P187"/>
  <c r="R187" s="1"/>
  <c r="V187" s="1"/>
  <c r="P57"/>
  <c r="R57" s="1"/>
  <c r="V57" s="1"/>
  <c r="P188"/>
  <c r="R188" s="1"/>
  <c r="V188" s="1"/>
  <c r="P58"/>
  <c r="R58" s="1"/>
  <c r="V58" s="1"/>
  <c r="F267" i="1"/>
  <c r="P227" i="5"/>
  <c r="R227" s="1"/>
  <c r="V227" s="1"/>
  <c r="P98"/>
  <c r="R98" s="1"/>
  <c r="V98" s="1"/>
  <c r="P226"/>
  <c r="R226" s="1"/>
  <c r="V226" s="1"/>
  <c r="P121"/>
  <c r="R121" s="1"/>
  <c r="V121" s="1"/>
  <c r="P214"/>
  <c r="R214" s="1"/>
  <c r="V214" s="1"/>
  <c r="P204"/>
  <c r="R204" s="1"/>
  <c r="V204" s="1"/>
  <c r="P234"/>
  <c r="R234" s="1"/>
  <c r="V234" s="1"/>
  <c r="P113"/>
  <c r="R113" s="1"/>
  <c r="V113" s="1"/>
  <c r="P34"/>
  <c r="R34" s="1"/>
  <c r="V34" s="1"/>
  <c r="P163"/>
  <c r="R163" s="1"/>
  <c r="V163" s="1"/>
  <c r="P174"/>
  <c r="R174" s="1"/>
  <c r="V174" s="1"/>
  <c r="P45"/>
  <c r="R45" s="1"/>
  <c r="V45" s="1"/>
  <c r="P179"/>
  <c r="R179" s="1"/>
  <c r="V179" s="1"/>
  <c r="P50"/>
  <c r="R50" s="1"/>
  <c r="V50" s="1"/>
  <c r="P180"/>
  <c r="R180" s="1"/>
  <c r="V180" s="1"/>
  <c r="P51"/>
  <c r="R51" s="1"/>
  <c r="V51" s="1"/>
  <c r="P173"/>
  <c r="R173" s="1"/>
  <c r="V173" s="1"/>
  <c r="P40"/>
  <c r="R40" s="1"/>
  <c r="V40" s="1"/>
  <c r="P178"/>
  <c r="R178" s="1"/>
  <c r="V178" s="1"/>
  <c r="P49"/>
  <c r="R49" s="1"/>
  <c r="V49" s="1"/>
  <c r="P183"/>
  <c r="R183" s="1"/>
  <c r="V183" s="1"/>
  <c r="P53"/>
  <c r="R53" s="1"/>
  <c r="V53" s="1"/>
  <c r="P200"/>
  <c r="R200" s="1"/>
  <c r="V200" s="1"/>
  <c r="P70"/>
  <c r="R70" s="1"/>
  <c r="V70" s="1"/>
  <c r="P209"/>
  <c r="R209" s="1"/>
  <c r="V209" s="1"/>
  <c r="P75"/>
  <c r="R75" s="1"/>
  <c r="V75" s="1"/>
  <c r="P230"/>
  <c r="R230" s="1"/>
  <c r="V230" s="1"/>
  <c r="P100"/>
  <c r="R100" s="1"/>
  <c r="V100" s="1"/>
  <c r="P219"/>
  <c r="R219" s="1"/>
  <c r="V219" s="1"/>
  <c r="P89"/>
  <c r="R89" s="1"/>
  <c r="V89" s="1"/>
  <c r="P220"/>
  <c r="R220" s="1"/>
  <c r="V220" s="1"/>
  <c r="P90"/>
  <c r="R90" s="1"/>
  <c r="V90" s="1"/>
  <c r="P245"/>
  <c r="R245" s="1"/>
  <c r="V245" s="1"/>
  <c r="P114"/>
  <c r="R114" s="1"/>
  <c r="V114" s="1"/>
  <c r="P250"/>
  <c r="R250" s="1"/>
  <c r="V250" s="1"/>
  <c r="P123"/>
  <c r="R123" s="1"/>
  <c r="V123" s="1"/>
  <c r="P255"/>
  <c r="R255" s="1"/>
  <c r="V255" s="1"/>
  <c r="P128"/>
  <c r="R128" s="1"/>
  <c r="V128" s="1"/>
  <c r="P256"/>
  <c r="R256" s="1"/>
  <c r="V256" s="1"/>
  <c r="P129"/>
  <c r="R129" s="1"/>
  <c r="V129" s="1"/>
  <c r="P265"/>
  <c r="R265" s="1"/>
  <c r="V265" s="1"/>
  <c r="P134"/>
  <c r="R134" s="1"/>
  <c r="V134" s="1"/>
  <c r="P146"/>
  <c r="R146" s="1"/>
  <c r="T146" s="1"/>
  <c r="N267"/>
  <c r="P267" s="1"/>
  <c r="P150"/>
  <c r="R150" s="1"/>
  <c r="V150" s="1"/>
  <c r="P16"/>
  <c r="R16" s="1"/>
  <c r="V16" s="1"/>
  <c r="P155"/>
  <c r="R155" s="1"/>
  <c r="V155" s="1"/>
  <c r="P25"/>
  <c r="R25" s="1"/>
  <c r="V25" s="1"/>
  <c r="P160"/>
  <c r="R160" s="1"/>
  <c r="V160" s="1"/>
  <c r="P30"/>
  <c r="R30" s="1"/>
  <c r="V30" s="1"/>
  <c r="P161"/>
  <c r="R161" s="1"/>
  <c r="V161" s="1"/>
  <c r="P31"/>
  <c r="R31" s="1"/>
  <c r="V31" s="1"/>
  <c r="P169"/>
  <c r="R169" s="1"/>
  <c r="V169" s="1"/>
  <c r="P36"/>
  <c r="R36" s="1"/>
  <c r="V36" s="1"/>
  <c r="F271" i="1"/>
  <c r="P222" i="5"/>
  <c r="R222" s="1"/>
  <c r="V222" s="1"/>
  <c r="P228"/>
  <c r="R228" s="1"/>
  <c r="V228" s="1"/>
  <c r="P87"/>
  <c r="R87" s="1"/>
  <c r="V87" s="1"/>
  <c r="P96"/>
  <c r="R96" s="1"/>
  <c r="V96" s="1"/>
  <c r="P101"/>
  <c r="R101" s="1"/>
  <c r="V101" s="1"/>
  <c r="P126"/>
  <c r="R126" s="1"/>
  <c r="V126" s="1"/>
  <c r="P84"/>
  <c r="R84" s="1"/>
  <c r="V84" s="1"/>
  <c r="P74"/>
  <c r="R74" s="1"/>
  <c r="V74" s="1"/>
  <c r="P95"/>
  <c r="R95" s="1"/>
  <c r="V95" s="1"/>
  <c r="P239"/>
  <c r="R239" s="1"/>
  <c r="V239" s="1"/>
  <c r="P240"/>
  <c r="R240" s="1"/>
  <c r="V240" s="1"/>
  <c r="P118"/>
  <c r="R118" s="1"/>
  <c r="V118" s="1"/>
  <c r="P159"/>
  <c r="R159" s="1"/>
  <c r="V159" s="1"/>
  <c r="P29"/>
  <c r="R29" s="1"/>
  <c r="V29" s="1"/>
  <c r="P164"/>
  <c r="R164" s="1"/>
  <c r="V164" s="1"/>
  <c r="P165"/>
  <c r="R165" s="1"/>
  <c r="V165" s="1"/>
  <c r="P35"/>
  <c r="R35" s="1"/>
  <c r="V35" s="1"/>
  <c r="P158"/>
  <c r="R158" s="1"/>
  <c r="V158" s="1"/>
  <c r="P24"/>
  <c r="R24" s="1"/>
  <c r="V24" s="1"/>
  <c r="P33"/>
  <c r="R33" s="1"/>
  <c r="V33" s="1"/>
  <c r="P168"/>
  <c r="R168" s="1"/>
  <c r="V168" s="1"/>
  <c r="P38"/>
  <c r="R38" s="1"/>
  <c r="V38" s="1"/>
  <c r="P184"/>
  <c r="R184" s="1"/>
  <c r="V184" s="1"/>
  <c r="P54"/>
  <c r="R54" s="1"/>
  <c r="V54" s="1"/>
  <c r="P193"/>
  <c r="R193" s="1"/>
  <c r="V193" s="1"/>
  <c r="P59"/>
  <c r="R59" s="1"/>
  <c r="V59" s="1"/>
  <c r="M269" i="7"/>
  <c r="R24"/>
  <c r="R25"/>
  <c r="R26"/>
  <c r="R19"/>
  <c r="R28"/>
  <c r="R29"/>
  <c r="R30"/>
  <c r="R23"/>
  <c r="R17"/>
  <c r="R18"/>
  <c r="R27"/>
  <c r="R20"/>
  <c r="R21"/>
  <c r="R22"/>
  <c r="R131"/>
  <c r="R6"/>
  <c r="R118"/>
  <c r="R256"/>
  <c r="R111"/>
  <c r="R113"/>
  <c r="R129"/>
  <c r="R263"/>
  <c r="R55"/>
  <c r="R87"/>
  <c r="R150"/>
  <c r="R181"/>
  <c r="R213"/>
  <c r="R245"/>
  <c r="R115"/>
  <c r="R12"/>
  <c r="R124"/>
  <c r="R262"/>
  <c r="R127"/>
  <c r="R83"/>
  <c r="R154"/>
  <c r="R185"/>
  <c r="R217"/>
  <c r="R249"/>
  <c r="R85"/>
  <c r="R168"/>
  <c r="R231"/>
  <c r="R135"/>
  <c r="R198"/>
  <c r="R58"/>
  <c r="R157"/>
  <c r="R220"/>
  <c r="R34"/>
  <c r="R97"/>
  <c r="R195"/>
  <c r="R33"/>
  <c r="R96"/>
  <c r="R194"/>
  <c r="R86"/>
  <c r="R232"/>
  <c r="R14"/>
  <c r="R93"/>
  <c r="R160"/>
  <c r="R223"/>
  <c r="R76"/>
  <c r="R174"/>
  <c r="R238"/>
  <c r="R82"/>
  <c r="R180"/>
  <c r="R244"/>
  <c r="R119"/>
  <c r="R44"/>
  <c r="R114"/>
  <c r="R130"/>
  <c r="R43"/>
  <c r="R107"/>
  <c r="R125"/>
  <c r="R259"/>
  <c r="R48"/>
  <c r="R79"/>
  <c r="R142"/>
  <c r="R173"/>
  <c r="R205"/>
  <c r="R237"/>
  <c r="R7"/>
  <c r="R8"/>
  <c r="R120"/>
  <c r="R258"/>
  <c r="R52"/>
  <c r="R123"/>
  <c r="R36"/>
  <c r="R75"/>
  <c r="R138"/>
  <c r="R177"/>
  <c r="R209"/>
  <c r="R241"/>
  <c r="R69"/>
  <c r="R152"/>
  <c r="R215"/>
  <c r="R100"/>
  <c r="R182"/>
  <c r="R246"/>
  <c r="R141"/>
  <c r="R204"/>
  <c r="R81"/>
  <c r="R179"/>
  <c r="R243"/>
  <c r="R80"/>
  <c r="R178"/>
  <c r="R242"/>
  <c r="R70"/>
  <c r="R153"/>
  <c r="R216"/>
  <c r="R77"/>
  <c r="R144"/>
  <c r="R207"/>
  <c r="R60"/>
  <c r="R159"/>
  <c r="R222"/>
  <c r="R66"/>
  <c r="R165"/>
  <c r="R228"/>
  <c r="R11"/>
  <c r="R261"/>
  <c r="R110"/>
  <c r="R126"/>
  <c r="R264"/>
  <c r="R9"/>
  <c r="R121"/>
  <c r="R255"/>
  <c r="R40"/>
  <c r="R71"/>
  <c r="R103"/>
  <c r="R166"/>
  <c r="R197"/>
  <c r="R229"/>
  <c r="R104"/>
  <c r="R116"/>
  <c r="R254"/>
  <c r="R37"/>
  <c r="R15"/>
  <c r="R265"/>
  <c r="R67"/>
  <c r="R99"/>
  <c r="R169"/>
  <c r="R201"/>
  <c r="R233"/>
  <c r="R53"/>
  <c r="R136"/>
  <c r="R199"/>
  <c r="R84"/>
  <c r="R167"/>
  <c r="R230"/>
  <c r="R90"/>
  <c r="R188"/>
  <c r="R252"/>
  <c r="R65"/>
  <c r="R164"/>
  <c r="R227"/>
  <c r="R64"/>
  <c r="R163"/>
  <c r="R226"/>
  <c r="R54"/>
  <c r="R137"/>
  <c r="R200"/>
  <c r="R61"/>
  <c r="R128"/>
  <c r="R191"/>
  <c r="R45"/>
  <c r="R143"/>
  <c r="R206"/>
  <c r="R51"/>
  <c r="R149"/>
  <c r="R212"/>
  <c r="R89"/>
  <c r="R187"/>
  <c r="R251"/>
  <c r="R56"/>
  <c r="R155"/>
  <c r="R218"/>
  <c r="R47"/>
  <c r="R145"/>
  <c r="R208"/>
  <c r="R235"/>
  <c r="R139"/>
  <c r="R31"/>
  <c r="R192"/>
  <c r="R156"/>
  <c r="R186"/>
  <c r="R78"/>
  <c r="R240"/>
  <c r="R42"/>
  <c r="R203"/>
  <c r="R72"/>
  <c r="R234"/>
  <c r="R161"/>
  <c r="R16"/>
  <c r="R257"/>
  <c r="R10"/>
  <c r="R122"/>
  <c r="R260"/>
  <c r="R134"/>
  <c r="R117"/>
  <c r="R133"/>
  <c r="R32"/>
  <c r="R63"/>
  <c r="R95"/>
  <c r="R158"/>
  <c r="R189"/>
  <c r="R221"/>
  <c r="R13"/>
  <c r="R106"/>
  <c r="R108" s="1"/>
  <c r="R132"/>
  <c r="R266"/>
  <c r="R253"/>
  <c r="R59"/>
  <c r="R91"/>
  <c r="R162"/>
  <c r="R193"/>
  <c r="R225"/>
  <c r="R38"/>
  <c r="R101"/>
  <c r="R183"/>
  <c r="R247"/>
  <c r="R68"/>
  <c r="R151"/>
  <c r="R214"/>
  <c r="R74"/>
  <c r="R172"/>
  <c r="R236"/>
  <c r="R50"/>
  <c r="R148"/>
  <c r="R211"/>
  <c r="R49"/>
  <c r="R147"/>
  <c r="R210"/>
  <c r="R39"/>
  <c r="R102"/>
  <c r="R184"/>
  <c r="R248"/>
  <c r="R46"/>
  <c r="R112"/>
  <c r="R175"/>
  <c r="R239"/>
  <c r="R92"/>
  <c r="R190"/>
  <c r="R35"/>
  <c r="R98"/>
  <c r="R196"/>
  <c r="R73"/>
  <c r="R171"/>
  <c r="R41"/>
  <c r="R202"/>
  <c r="R94"/>
  <c r="R57"/>
  <c r="R219"/>
  <c r="R88"/>
  <c r="R250"/>
  <c r="R176"/>
  <c r="R140"/>
  <c r="R170"/>
  <c r="R62"/>
  <c r="R224"/>
  <c r="R5"/>
  <c r="R146"/>
  <c r="P5" i="5"/>
  <c r="R5" s="1"/>
  <c r="T5" s="1"/>
  <c r="N269"/>
  <c r="P269" s="1"/>
  <c r="P151"/>
  <c r="R151" s="1"/>
  <c r="V151" s="1"/>
  <c r="P21"/>
  <c r="R21" s="1"/>
  <c r="V21" s="1"/>
  <c r="P140"/>
  <c r="R140" s="1"/>
  <c r="V140" s="1"/>
  <c r="P10"/>
  <c r="R10" s="1"/>
  <c r="V10" s="1"/>
  <c r="P141"/>
  <c r="R141" s="1"/>
  <c r="V141" s="1"/>
  <c r="P11"/>
  <c r="R11" s="1"/>
  <c r="V11" s="1"/>
  <c r="P166"/>
  <c r="R166" s="1"/>
  <c r="V166" s="1"/>
  <c r="P32"/>
  <c r="R32" s="1"/>
  <c r="V32" s="1"/>
  <c r="P170"/>
  <c r="R170" s="1"/>
  <c r="V170" s="1"/>
  <c r="P41"/>
  <c r="R41" s="1"/>
  <c r="V41" s="1"/>
  <c r="P175"/>
  <c r="R175" s="1"/>
  <c r="V175" s="1"/>
  <c r="P46"/>
  <c r="R46" s="1"/>
  <c r="V46" s="1"/>
  <c r="P176"/>
  <c r="R176" s="1"/>
  <c r="V176" s="1"/>
  <c r="P47"/>
  <c r="R47" s="1"/>
  <c r="V47" s="1"/>
  <c r="P185"/>
  <c r="R185" s="1"/>
  <c r="V185" s="1"/>
  <c r="D271" i="1"/>
  <c r="P190" i="5"/>
  <c r="R190" s="1"/>
  <c r="V190" s="1"/>
  <c r="P60"/>
  <c r="R60" s="1"/>
  <c r="V60" s="1"/>
  <c r="P195"/>
  <c r="R195" s="1"/>
  <c r="V195" s="1"/>
  <c r="P65"/>
  <c r="R65" s="1"/>
  <c r="V65" s="1"/>
  <c r="P196"/>
  <c r="R196" s="1"/>
  <c r="V196" s="1"/>
  <c r="P66"/>
  <c r="R66" s="1"/>
  <c r="V66" s="1"/>
  <c r="P189"/>
  <c r="R189" s="1"/>
  <c r="V189" s="1"/>
  <c r="P55"/>
  <c r="R55" s="1"/>
  <c r="V55" s="1"/>
  <c r="P194"/>
  <c r="R194" s="1"/>
  <c r="V194" s="1"/>
  <c r="P64"/>
  <c r="R64" s="1"/>
  <c r="V64" s="1"/>
  <c r="P199"/>
  <c r="R199" s="1"/>
  <c r="V199" s="1"/>
  <c r="P69"/>
  <c r="R69" s="1"/>
  <c r="V69" s="1"/>
  <c r="P216"/>
  <c r="R216" s="1"/>
  <c r="V216" s="1"/>
  <c r="P86"/>
  <c r="R86" s="1"/>
  <c r="V86" s="1"/>
  <c r="P225"/>
  <c r="R225" s="1"/>
  <c r="V225" s="1"/>
  <c r="P91"/>
  <c r="R91" s="1"/>
  <c r="V91" s="1"/>
  <c r="P246"/>
  <c r="R246" s="1"/>
  <c r="V246" s="1"/>
  <c r="P119"/>
  <c r="R119" s="1"/>
  <c r="V119" s="1"/>
  <c r="P235"/>
  <c r="R235" s="1"/>
  <c r="V235" s="1"/>
  <c r="P106"/>
  <c r="R106" s="1"/>
  <c r="P236"/>
  <c r="R236" s="1"/>
  <c r="V236" s="1"/>
  <c r="P107"/>
  <c r="R107" s="1"/>
  <c r="V107" s="1"/>
  <c r="P261"/>
  <c r="R261" s="1"/>
  <c r="V261" s="1"/>
  <c r="P130"/>
  <c r="R130" s="1"/>
  <c r="V130" s="1"/>
  <c r="P266"/>
  <c r="R266" s="1"/>
  <c r="V266" s="1"/>
  <c r="P139"/>
  <c r="R139" s="1"/>
  <c r="V139" s="1"/>
  <c r="P9"/>
  <c r="R9" s="1"/>
  <c r="V9" s="1"/>
  <c r="P144"/>
  <c r="R144" s="1"/>
  <c r="V144" s="1"/>
  <c r="P14"/>
  <c r="R14" s="1"/>
  <c r="V14" s="1"/>
  <c r="P145"/>
  <c r="R145" s="1"/>
  <c r="V145" s="1"/>
  <c r="P15"/>
  <c r="R15" s="1"/>
  <c r="V15" s="1"/>
  <c r="P154"/>
  <c r="R154" s="1"/>
  <c r="V154" s="1"/>
  <c r="P20"/>
  <c r="R20" s="1"/>
  <c r="V20" s="1"/>
  <c r="P206"/>
  <c r="R206" s="1"/>
  <c r="V206" s="1"/>
  <c r="P76"/>
  <c r="R76" s="1"/>
  <c r="V76" s="1"/>
  <c r="P211"/>
  <c r="R211" s="1"/>
  <c r="V211" s="1"/>
  <c r="P81"/>
  <c r="R81" s="1"/>
  <c r="V81" s="1"/>
  <c r="P212"/>
  <c r="R212" s="1"/>
  <c r="V212" s="1"/>
  <c r="P82"/>
  <c r="R82" s="1"/>
  <c r="V82" s="1"/>
  <c r="P205"/>
  <c r="R205" s="1"/>
  <c r="V205" s="1"/>
  <c r="P71"/>
  <c r="R71" s="1"/>
  <c r="V71" s="1"/>
  <c r="P210"/>
  <c r="R210" s="1"/>
  <c r="V210" s="1"/>
  <c r="P80"/>
  <c r="R80" s="1"/>
  <c r="V80" s="1"/>
  <c r="P215"/>
  <c r="R215" s="1"/>
  <c r="V215" s="1"/>
  <c r="P85"/>
  <c r="R85" s="1"/>
  <c r="V85" s="1"/>
  <c r="P232"/>
  <c r="R232" s="1"/>
  <c r="V232" s="1"/>
  <c r="P102"/>
  <c r="R102" s="1"/>
  <c r="V102" s="1"/>
  <c r="P241"/>
  <c r="R241" s="1"/>
  <c r="V241" s="1"/>
  <c r="P110"/>
  <c r="R110" s="1"/>
  <c r="V110" s="1"/>
  <c r="P262"/>
  <c r="R262" s="1"/>
  <c r="V262" s="1"/>
  <c r="P135"/>
  <c r="R135" s="1"/>
  <c r="V135" s="1"/>
  <c r="P251"/>
  <c r="R251" s="1"/>
  <c r="V251" s="1"/>
  <c r="P124"/>
  <c r="R124" s="1"/>
  <c r="V124" s="1"/>
  <c r="P252"/>
  <c r="R252" s="1"/>
  <c r="V252" s="1"/>
  <c r="P125"/>
  <c r="R125" s="1"/>
  <c r="V125" s="1"/>
  <c r="P238"/>
  <c r="R238" s="1"/>
  <c r="V238" s="1"/>
  <c r="P111"/>
  <c r="R111" s="1"/>
  <c r="V111" s="1"/>
  <c r="P243"/>
  <c r="R243" s="1"/>
  <c r="V243" s="1"/>
  <c r="P116"/>
  <c r="R116" s="1"/>
  <c r="V116" s="1"/>
  <c r="P244"/>
  <c r="R244" s="1"/>
  <c r="V244" s="1"/>
  <c r="P117"/>
  <c r="R117" s="1"/>
  <c r="V117" s="1"/>
  <c r="P237"/>
  <c r="R237" s="1"/>
  <c r="V237" s="1"/>
  <c r="P103"/>
  <c r="R103" s="1"/>
  <c r="V103" s="1"/>
  <c r="P242"/>
  <c r="R242" s="1"/>
  <c r="V242" s="1"/>
  <c r="P115"/>
  <c r="R115" s="1"/>
  <c r="V115" s="1"/>
  <c r="P247"/>
  <c r="R247" s="1"/>
  <c r="V247" s="1"/>
  <c r="P120"/>
  <c r="R120" s="1"/>
  <c r="V120" s="1"/>
  <c r="P264"/>
  <c r="R264" s="1"/>
  <c r="V264" s="1"/>
  <c r="P137"/>
  <c r="R137" s="1"/>
  <c r="V137" s="1"/>
  <c r="P7"/>
  <c r="R7" s="1"/>
  <c r="V7" s="1"/>
  <c r="P142"/>
  <c r="R142" s="1"/>
  <c r="V142" s="1"/>
  <c r="P12"/>
  <c r="R12" s="1"/>
  <c r="V12" s="1"/>
  <c r="P167"/>
  <c r="R167" s="1"/>
  <c r="V167" s="1"/>
  <c r="P37"/>
  <c r="R37" s="1"/>
  <c r="V37" s="1"/>
  <c r="P156"/>
  <c r="R156" s="1"/>
  <c r="V156" s="1"/>
  <c r="P26"/>
  <c r="R26" s="1"/>
  <c r="V26" s="1"/>
  <c r="P157"/>
  <c r="R157" s="1"/>
  <c r="V157" s="1"/>
  <c r="P27"/>
  <c r="R27" s="1"/>
  <c r="V27" s="1"/>
  <c r="P181"/>
  <c r="R181" s="1"/>
  <c r="V181" s="1"/>
  <c r="P48"/>
  <c r="R48" s="1"/>
  <c r="V48" s="1"/>
  <c r="P186"/>
  <c r="R186" s="1"/>
  <c r="V186" s="1"/>
  <c r="P56"/>
  <c r="R56" s="1"/>
  <c r="V56" s="1"/>
  <c r="P191"/>
  <c r="R191" s="1"/>
  <c r="V191" s="1"/>
  <c r="P61"/>
  <c r="R61" s="1"/>
  <c r="V61" s="1"/>
  <c r="P192"/>
  <c r="R192" s="1"/>
  <c r="V192" s="1"/>
  <c r="P62"/>
  <c r="R62" s="1"/>
  <c r="V62" s="1"/>
  <c r="P201"/>
  <c r="R201" s="1"/>
  <c r="V201" s="1"/>
  <c r="P67"/>
  <c r="R67" s="1"/>
  <c r="V67" s="1"/>
  <c r="P213"/>
  <c r="R213" s="1"/>
  <c r="V213" s="1"/>
  <c r="P79"/>
  <c r="R79" s="1"/>
  <c r="V79" s="1"/>
  <c r="P218"/>
  <c r="R218" s="1"/>
  <c r="V218" s="1"/>
  <c r="P88"/>
  <c r="R88" s="1"/>
  <c r="V88" s="1"/>
  <c r="P223"/>
  <c r="R223" s="1"/>
  <c r="V223" s="1"/>
  <c r="P93"/>
  <c r="R93" s="1"/>
  <c r="V93" s="1"/>
  <c r="P224"/>
  <c r="R224" s="1"/>
  <c r="V224" s="1"/>
  <c r="P94"/>
  <c r="R94" s="1"/>
  <c r="V94" s="1"/>
  <c r="P233"/>
  <c r="R233" s="1"/>
  <c r="V233" s="1"/>
  <c r="P99"/>
  <c r="R99" s="1"/>
  <c r="V99" s="1"/>
  <c r="V106" l="1"/>
  <c r="R108"/>
  <c r="T193"/>
  <c r="T181"/>
  <c r="T35"/>
  <c r="T213"/>
  <c r="T40"/>
  <c r="T163"/>
  <c r="T222"/>
  <c r="T75"/>
  <c r="T95"/>
  <c r="T114"/>
  <c r="T98"/>
  <c r="T233"/>
  <c r="T201"/>
  <c r="T141"/>
  <c r="T168"/>
  <c r="T101"/>
  <c r="T16"/>
  <c r="T53"/>
  <c r="T204"/>
  <c r="T159"/>
  <c r="T89"/>
  <c r="T50"/>
  <c r="T175"/>
  <c r="T151"/>
  <c r="T24"/>
  <c r="T240"/>
  <c r="T87"/>
  <c r="T169"/>
  <c r="T90"/>
  <c r="T70"/>
  <c r="T51"/>
  <c r="T113"/>
  <c r="T184"/>
  <c r="T164"/>
  <c r="T84"/>
  <c r="T150"/>
  <c r="T100"/>
  <c r="T49"/>
  <c r="T45"/>
  <c r="T121"/>
  <c r="T59"/>
  <c r="T54"/>
  <c r="T38"/>
  <c r="T33"/>
  <c r="T158"/>
  <c r="T165"/>
  <c r="T29"/>
  <c r="T118"/>
  <c r="T239"/>
  <c r="T74"/>
  <c r="T126"/>
  <c r="T96"/>
  <c r="T228"/>
  <c r="T30"/>
  <c r="T229"/>
  <c r="T170"/>
  <c r="T140"/>
  <c r="T25"/>
  <c r="T265"/>
  <c r="T256"/>
  <c r="T255"/>
  <c r="T250"/>
  <c r="T245"/>
  <c r="T220"/>
  <c r="T219"/>
  <c r="T230"/>
  <c r="T209"/>
  <c r="T200"/>
  <c r="T183"/>
  <c r="T178"/>
  <c r="T173"/>
  <c r="T180"/>
  <c r="T179"/>
  <c r="T174"/>
  <c r="T34"/>
  <c r="T234"/>
  <c r="T214"/>
  <c r="T226"/>
  <c r="T227"/>
  <c r="T197"/>
  <c r="T217"/>
  <c r="T154"/>
  <c r="T176"/>
  <c r="T36"/>
  <c r="T31"/>
  <c r="T134"/>
  <c r="T129"/>
  <c r="T128"/>
  <c r="T123"/>
  <c r="E224" i="1"/>
  <c r="H224" s="1"/>
  <c r="T224" i="7"/>
  <c r="E57" i="1"/>
  <c r="H57" s="1"/>
  <c r="T57" i="7"/>
  <c r="E175" i="1"/>
  <c r="H175" s="1"/>
  <c r="T175" i="7"/>
  <c r="E147" i="1"/>
  <c r="H147" s="1"/>
  <c r="T147" i="7"/>
  <c r="E214" i="1"/>
  <c r="H214" s="1"/>
  <c r="T214" i="7"/>
  <c r="E193" i="1"/>
  <c r="H193" s="1"/>
  <c r="T193" i="7"/>
  <c r="E13" i="1"/>
  <c r="H13" s="1"/>
  <c r="T13" i="7"/>
  <c r="E117" i="1"/>
  <c r="H117" s="1"/>
  <c r="T117" i="7"/>
  <c r="E240" i="1"/>
  <c r="H240" s="1"/>
  <c r="T240" i="7"/>
  <c r="E192" i="1"/>
  <c r="H192" s="1"/>
  <c r="T192" i="7"/>
  <c r="E155" i="1"/>
  <c r="H155" s="1"/>
  <c r="T155" i="7"/>
  <c r="E89" i="1"/>
  <c r="H89" s="1"/>
  <c r="T89" i="7"/>
  <c r="E206" i="1"/>
  <c r="H206" s="1"/>
  <c r="T206" i="7"/>
  <c r="E128" i="1"/>
  <c r="H128" s="1"/>
  <c r="T128" i="7"/>
  <c r="E54" i="1"/>
  <c r="H54" s="1"/>
  <c r="T54" i="7"/>
  <c r="E227" i="1"/>
  <c r="H227" s="1"/>
  <c r="T227" i="7"/>
  <c r="E188" i="1"/>
  <c r="H188" s="1"/>
  <c r="T188" i="7"/>
  <c r="E84" i="1"/>
  <c r="H84" s="1"/>
  <c r="T84" i="7"/>
  <c r="E233" i="1"/>
  <c r="H233" s="1"/>
  <c r="T233" i="7"/>
  <c r="E67" i="1"/>
  <c r="H67" s="1"/>
  <c r="T67" i="7"/>
  <c r="E254" i="1"/>
  <c r="H254" s="1"/>
  <c r="T254" i="7"/>
  <c r="E197" i="1"/>
  <c r="H197" s="1"/>
  <c r="T197" i="7"/>
  <c r="E40" i="1"/>
  <c r="H40" s="1"/>
  <c r="T40" i="7"/>
  <c r="E264" i="1"/>
  <c r="H264" s="1"/>
  <c r="T264" i="7"/>
  <c r="E222" i="1"/>
  <c r="H222" s="1"/>
  <c r="T222" i="7"/>
  <c r="E144" i="1"/>
  <c r="H144" s="1"/>
  <c r="T144" i="7"/>
  <c r="E70" i="1"/>
  <c r="H70" s="1"/>
  <c r="T70" i="7"/>
  <c r="E243" i="1"/>
  <c r="H243" s="1"/>
  <c r="T243" i="7"/>
  <c r="E141" i="1"/>
  <c r="H141" s="1"/>
  <c r="T141" i="7"/>
  <c r="E215" i="1"/>
  <c r="H215" s="1"/>
  <c r="T215" i="7"/>
  <c r="E209" i="1"/>
  <c r="H209" s="1"/>
  <c r="T209" i="7"/>
  <c r="E36" i="1"/>
  <c r="H36" s="1"/>
  <c r="T36" i="7"/>
  <c r="E120" i="1"/>
  <c r="H120" s="1"/>
  <c r="T120" i="7"/>
  <c r="E205" i="1"/>
  <c r="H205" s="1"/>
  <c r="T205" i="7"/>
  <c r="E48" i="1"/>
  <c r="H48" s="1"/>
  <c r="T48" i="7"/>
  <c r="E43" i="1"/>
  <c r="H43" s="1"/>
  <c r="T43" i="7"/>
  <c r="E119" i="1"/>
  <c r="H119" s="1"/>
  <c r="T119" i="7"/>
  <c r="E238" i="1"/>
  <c r="H238" s="1"/>
  <c r="T238" i="7"/>
  <c r="E160" i="1"/>
  <c r="H160" s="1"/>
  <c r="T160" i="7"/>
  <c r="E33" i="1"/>
  <c r="H33" s="1"/>
  <c r="T33" i="7"/>
  <c r="E220" i="1"/>
  <c r="H220" s="1"/>
  <c r="T220" i="7"/>
  <c r="E135" i="1"/>
  <c r="H135" s="1"/>
  <c r="T135" i="7"/>
  <c r="E249" i="1"/>
  <c r="H249" s="1"/>
  <c r="T249" i="7"/>
  <c r="E83" i="1"/>
  <c r="H83" s="1"/>
  <c r="T83" i="7"/>
  <c r="E124" i="1"/>
  <c r="H124" s="1"/>
  <c r="T124" i="7"/>
  <c r="E213" i="1"/>
  <c r="H213" s="1"/>
  <c r="T213" i="7"/>
  <c r="E55" i="1"/>
  <c r="H55" s="1"/>
  <c r="T55" i="7"/>
  <c r="E111" i="1"/>
  <c r="H111" s="1"/>
  <c r="T111" i="7"/>
  <c r="E131" i="1"/>
  <c r="H131" s="1"/>
  <c r="T131" i="7"/>
  <c r="E27" i="1"/>
  <c r="H27" s="1"/>
  <c r="T27" i="7"/>
  <c r="E30" i="1"/>
  <c r="H30" s="1"/>
  <c r="T30" i="7"/>
  <c r="E26" i="1"/>
  <c r="H26" s="1"/>
  <c r="T26" i="7"/>
  <c r="E176" i="1"/>
  <c r="H176" s="1"/>
  <c r="T176" i="7"/>
  <c r="E171" i="1"/>
  <c r="H171" s="1"/>
  <c r="T171" i="7"/>
  <c r="E35" i="1"/>
  <c r="H35" s="1"/>
  <c r="T35" i="7"/>
  <c r="E184" i="1"/>
  <c r="H184" s="1"/>
  <c r="T184" i="7"/>
  <c r="E50" i="1"/>
  <c r="H50" s="1"/>
  <c r="T50" i="7"/>
  <c r="E183" i="1"/>
  <c r="H183" s="1"/>
  <c r="T183" i="7"/>
  <c r="E253" i="1"/>
  <c r="H253" s="1"/>
  <c r="T253" i="7"/>
  <c r="E95" i="1"/>
  <c r="H95" s="1"/>
  <c r="T95" i="7"/>
  <c r="E10" i="1"/>
  <c r="H10" s="1"/>
  <c r="T10" i="7"/>
  <c r="E234" i="1"/>
  <c r="H234" s="1"/>
  <c r="T234" i="7"/>
  <c r="E208" i="1"/>
  <c r="H208" s="1"/>
  <c r="T208" i="7"/>
  <c r="E11" i="1"/>
  <c r="H11" s="1"/>
  <c r="T11" i="7"/>
  <c r="E5" i="1"/>
  <c r="T5" i="7"/>
  <c r="E140" i="1"/>
  <c r="H140" s="1"/>
  <c r="T140" i="7"/>
  <c r="E219" i="1"/>
  <c r="H219" s="1"/>
  <c r="T219" i="7"/>
  <c r="E41" i="1"/>
  <c r="H41" s="1"/>
  <c r="T41" i="7"/>
  <c r="E98" i="1"/>
  <c r="H98" s="1"/>
  <c r="T98" i="7"/>
  <c r="E239" i="1"/>
  <c r="H239" s="1"/>
  <c r="T239" i="7"/>
  <c r="E248" i="1"/>
  <c r="H248" s="1"/>
  <c r="T248" i="7"/>
  <c r="E210" i="1"/>
  <c r="H210" s="1"/>
  <c r="T210" i="7"/>
  <c r="E148" i="1"/>
  <c r="H148" s="1"/>
  <c r="T148" i="7"/>
  <c r="E74" i="1"/>
  <c r="H74" s="1"/>
  <c r="T74" i="7"/>
  <c r="E247" i="1"/>
  <c r="H247" s="1"/>
  <c r="T247" i="7"/>
  <c r="E225" i="1"/>
  <c r="H225" s="1"/>
  <c r="T225" i="7"/>
  <c r="E59" i="1"/>
  <c r="H59" s="1"/>
  <c r="T59" i="7"/>
  <c r="E106" i="1"/>
  <c r="T106" i="7"/>
  <c r="E158" i="1"/>
  <c r="H158" s="1"/>
  <c r="T158" i="7"/>
  <c r="E133" i="1"/>
  <c r="H133" s="1"/>
  <c r="T133" i="7"/>
  <c r="E122" i="1"/>
  <c r="H122" s="1"/>
  <c r="T122" i="7"/>
  <c r="E161" i="1"/>
  <c r="H161" s="1"/>
  <c r="T161" i="7"/>
  <c r="E42" i="1"/>
  <c r="H42" s="1"/>
  <c r="T42" i="7"/>
  <c r="E156" i="1"/>
  <c r="H156" s="1"/>
  <c r="T156" i="7"/>
  <c r="E235" i="1"/>
  <c r="H235" s="1"/>
  <c r="T235" i="7"/>
  <c r="E218" i="1"/>
  <c r="H218" s="1"/>
  <c r="T218" i="7"/>
  <c r="E187" i="1"/>
  <c r="H187" s="1"/>
  <c r="T187" i="7"/>
  <c r="E51" i="1"/>
  <c r="H51" s="1"/>
  <c r="T51" i="7"/>
  <c r="E191" i="1"/>
  <c r="H191" s="1"/>
  <c r="T191" i="7"/>
  <c r="E137" i="1"/>
  <c r="H137" s="1"/>
  <c r="T137" i="7"/>
  <c r="E64" i="1"/>
  <c r="H64" s="1"/>
  <c r="T64" i="7"/>
  <c r="E252" i="1"/>
  <c r="H252" s="1"/>
  <c r="T252" i="7"/>
  <c r="E167" i="1"/>
  <c r="H167" s="1"/>
  <c r="T167" i="7"/>
  <c r="E53" i="1"/>
  <c r="H53" s="1"/>
  <c r="T53" i="7"/>
  <c r="E99" i="1"/>
  <c r="H99" s="1"/>
  <c r="T99" i="7"/>
  <c r="E37" i="1"/>
  <c r="H37" s="1"/>
  <c r="T37" i="7"/>
  <c r="E229" i="1"/>
  <c r="H229" s="1"/>
  <c r="T229" i="7"/>
  <c r="E71" i="1"/>
  <c r="H71" s="1"/>
  <c r="T71" i="7"/>
  <c r="E9" i="1"/>
  <c r="H9" s="1"/>
  <c r="T9" i="7"/>
  <c r="E261" i="1"/>
  <c r="H261" s="1"/>
  <c r="T261" i="7"/>
  <c r="E66" i="1"/>
  <c r="H66" s="1"/>
  <c r="T66" i="7"/>
  <c r="E207" i="1"/>
  <c r="H207" s="1"/>
  <c r="T207" i="7"/>
  <c r="E153" i="1"/>
  <c r="H153" s="1"/>
  <c r="T153" i="7"/>
  <c r="E80" i="1"/>
  <c r="H80" s="1"/>
  <c r="T80" i="7"/>
  <c r="E204" i="1"/>
  <c r="H204" s="1"/>
  <c r="T204" i="7"/>
  <c r="E100" i="1"/>
  <c r="H100" s="1"/>
  <c r="T100" i="7"/>
  <c r="E241" i="1"/>
  <c r="H241" s="1"/>
  <c r="T241" i="7"/>
  <c r="E75" i="1"/>
  <c r="H75" s="1"/>
  <c r="T75" i="7"/>
  <c r="E258" i="1"/>
  <c r="H258" s="1"/>
  <c r="T258" i="7"/>
  <c r="E237" i="1"/>
  <c r="H237" s="1"/>
  <c r="T237" i="7"/>
  <c r="E79" i="1"/>
  <c r="H79" s="1"/>
  <c r="T79" i="7"/>
  <c r="E107" i="1"/>
  <c r="H107" s="1"/>
  <c r="T107" i="7"/>
  <c r="E44" i="1"/>
  <c r="H44" s="1"/>
  <c r="T44" i="7"/>
  <c r="E82" i="1"/>
  <c r="H82" s="1"/>
  <c r="T82" i="7"/>
  <c r="E223" i="1"/>
  <c r="H223" s="1"/>
  <c r="T223" i="7"/>
  <c r="E232" i="1"/>
  <c r="H232" s="1"/>
  <c r="T232" i="7"/>
  <c r="E96" i="1"/>
  <c r="H96" s="1"/>
  <c r="T96" i="7"/>
  <c r="E34" i="1"/>
  <c r="H34" s="1"/>
  <c r="T34" i="7"/>
  <c r="E198" i="1"/>
  <c r="H198" s="1"/>
  <c r="T198" i="7"/>
  <c r="E85" i="1"/>
  <c r="H85" s="1"/>
  <c r="T85" i="7"/>
  <c r="E154" i="1"/>
  <c r="H154" s="1"/>
  <c r="T154" i="7"/>
  <c r="E262" i="1"/>
  <c r="H262" s="1"/>
  <c r="T262" i="7"/>
  <c r="E245" i="1"/>
  <c r="H245" s="1"/>
  <c r="T245" i="7"/>
  <c r="E87" i="1"/>
  <c r="H87" s="1"/>
  <c r="T87" i="7"/>
  <c r="E113" i="1"/>
  <c r="H113" s="1"/>
  <c r="T113" i="7"/>
  <c r="E6" i="1"/>
  <c r="H6" s="1"/>
  <c r="T6" i="7"/>
  <c r="E20" i="1"/>
  <c r="H20" s="1"/>
  <c r="T20" i="7"/>
  <c r="E23" i="1"/>
  <c r="H23" s="1"/>
  <c r="T23" i="7"/>
  <c r="E19" i="1"/>
  <c r="H19" s="1"/>
  <c r="T19" i="7"/>
  <c r="R267" i="5"/>
  <c r="V267" s="1"/>
  <c r="V146"/>
  <c r="T224"/>
  <c r="T223"/>
  <c r="T218"/>
  <c r="T192"/>
  <c r="T191"/>
  <c r="T186"/>
  <c r="T157"/>
  <c r="T156"/>
  <c r="T167"/>
  <c r="T142"/>
  <c r="T137"/>
  <c r="T120"/>
  <c r="T115"/>
  <c r="T103"/>
  <c r="T117"/>
  <c r="T116"/>
  <c r="T111"/>
  <c r="T125"/>
  <c r="T124"/>
  <c r="T135"/>
  <c r="T110"/>
  <c r="T102"/>
  <c r="T85"/>
  <c r="T80"/>
  <c r="T71"/>
  <c r="T82"/>
  <c r="T81"/>
  <c r="T76"/>
  <c r="T20"/>
  <c r="T15"/>
  <c r="T14"/>
  <c r="T9"/>
  <c r="T266"/>
  <c r="T261"/>
  <c r="T236"/>
  <c r="T235"/>
  <c r="T246"/>
  <c r="T225"/>
  <c r="T216"/>
  <c r="T199"/>
  <c r="T194"/>
  <c r="T189"/>
  <c r="T196"/>
  <c r="T195"/>
  <c r="T190"/>
  <c r="T47"/>
  <c r="T46"/>
  <c r="T41"/>
  <c r="T32"/>
  <c r="T11"/>
  <c r="T10"/>
  <c r="T21"/>
  <c r="T161"/>
  <c r="T160"/>
  <c r="T155"/>
  <c r="T188"/>
  <c r="T187"/>
  <c r="T198"/>
  <c r="T177"/>
  <c r="T152"/>
  <c r="T147"/>
  <c r="T138"/>
  <c r="T149"/>
  <c r="T148"/>
  <c r="T143"/>
  <c r="T208"/>
  <c r="T207"/>
  <c r="T202"/>
  <c r="T172"/>
  <c r="T171"/>
  <c r="T182"/>
  <c r="T162"/>
  <c r="T153"/>
  <c r="T136"/>
  <c r="T131"/>
  <c r="T122"/>
  <c r="T133"/>
  <c r="T132"/>
  <c r="T127"/>
  <c r="T112"/>
  <c r="T203"/>
  <c r="T248"/>
  <c r="T221"/>
  <c r="T92"/>
  <c r="E146" i="1"/>
  <c r="T146" i="7"/>
  <c r="R267"/>
  <c r="R269" s="1"/>
  <c r="E170" i="1"/>
  <c r="H170" s="1"/>
  <c r="T170" i="7"/>
  <c r="E88" i="1"/>
  <c r="H88" s="1"/>
  <c r="T88" i="7"/>
  <c r="E202" i="1"/>
  <c r="H202" s="1"/>
  <c r="T202" i="7"/>
  <c r="E196" i="1"/>
  <c r="H196" s="1"/>
  <c r="T196" i="7"/>
  <c r="E92" i="1"/>
  <c r="H92" s="1"/>
  <c r="T92" i="7"/>
  <c r="E46" i="1"/>
  <c r="H46" s="1"/>
  <c r="T46" i="7"/>
  <c r="E39" i="1"/>
  <c r="H39" s="1"/>
  <c r="T39" i="7"/>
  <c r="E211" i="1"/>
  <c r="H211" s="1"/>
  <c r="T211" i="7"/>
  <c r="E172" i="1"/>
  <c r="H172" s="1"/>
  <c r="T172" i="7"/>
  <c r="E68" i="1"/>
  <c r="H68" s="1"/>
  <c r="T68" i="7"/>
  <c r="E38" i="1"/>
  <c r="H38" s="1"/>
  <c r="T38" i="7"/>
  <c r="E91" i="1"/>
  <c r="H91" s="1"/>
  <c r="T91" i="7"/>
  <c r="E132" i="1"/>
  <c r="H132" s="1"/>
  <c r="T132" i="7"/>
  <c r="E189" i="1"/>
  <c r="H189" s="1"/>
  <c r="T189" i="7"/>
  <c r="E32" i="1"/>
  <c r="H32" s="1"/>
  <c r="T32" i="7"/>
  <c r="E260" i="1"/>
  <c r="H260" s="1"/>
  <c r="T260" i="7"/>
  <c r="E16" i="1"/>
  <c r="H16" s="1"/>
  <c r="T16" i="7"/>
  <c r="E203" i="1"/>
  <c r="H203" s="1"/>
  <c r="T203" i="7"/>
  <c r="E186" i="1"/>
  <c r="H186" s="1"/>
  <c r="T186" i="7"/>
  <c r="E139" i="1"/>
  <c r="H139" s="1"/>
  <c r="T139" i="7"/>
  <c r="E47" i="1"/>
  <c r="H47" s="1"/>
  <c r="T47" i="7"/>
  <c r="E251" i="1"/>
  <c r="H251" s="1"/>
  <c r="T251" i="7"/>
  <c r="E149" i="1"/>
  <c r="H149" s="1"/>
  <c r="T149" i="7"/>
  <c r="E45" i="1"/>
  <c r="H45" s="1"/>
  <c r="T45" i="7"/>
  <c r="E200" i="1"/>
  <c r="H200" s="1"/>
  <c r="T200" i="7"/>
  <c r="E163" i="1"/>
  <c r="H163" s="1"/>
  <c r="T163" i="7"/>
  <c r="E65" i="1"/>
  <c r="H65" s="1"/>
  <c r="T65" i="7"/>
  <c r="E230" i="1"/>
  <c r="H230" s="1"/>
  <c r="T230" i="7"/>
  <c r="E136" i="1"/>
  <c r="H136" s="1"/>
  <c r="T136" i="7"/>
  <c r="E169" i="1"/>
  <c r="H169" s="1"/>
  <c r="T169" i="7"/>
  <c r="E15" i="1"/>
  <c r="H15" s="1"/>
  <c r="T15" i="7"/>
  <c r="E104" i="1"/>
  <c r="H104" s="1"/>
  <c r="T104" i="7"/>
  <c r="E103" i="1"/>
  <c r="H103" s="1"/>
  <c r="T103" i="7"/>
  <c r="E121" i="1"/>
  <c r="H121" s="1"/>
  <c r="T121" i="7"/>
  <c r="E110" i="1"/>
  <c r="H110" s="1"/>
  <c r="T110" i="7"/>
  <c r="E165" i="1"/>
  <c r="H165" s="1"/>
  <c r="T165" i="7"/>
  <c r="E60" i="1"/>
  <c r="H60" s="1"/>
  <c r="T60" i="7"/>
  <c r="E216" i="1"/>
  <c r="H216" s="1"/>
  <c r="T216" i="7"/>
  <c r="E178" i="1"/>
  <c r="H178" s="1"/>
  <c r="T178" i="7"/>
  <c r="E81" i="1"/>
  <c r="H81" s="1"/>
  <c r="T81" i="7"/>
  <c r="E182" i="1"/>
  <c r="H182" s="1"/>
  <c r="T182" i="7"/>
  <c r="E69" i="1"/>
  <c r="H69" s="1"/>
  <c r="T69" i="7"/>
  <c r="E138" i="1"/>
  <c r="H138" s="1"/>
  <c r="T138" i="7"/>
  <c r="E52" i="1"/>
  <c r="H52" s="1"/>
  <c r="T52" i="7"/>
  <c r="E7" i="1"/>
  <c r="H7" s="1"/>
  <c r="T7" i="7"/>
  <c r="E142" i="1"/>
  <c r="H142" s="1"/>
  <c r="T142" i="7"/>
  <c r="E125" i="1"/>
  <c r="H125" s="1"/>
  <c r="T125" i="7"/>
  <c r="E114" i="1"/>
  <c r="H114" s="1"/>
  <c r="T114" i="7"/>
  <c r="E180" i="1"/>
  <c r="H180" s="1"/>
  <c r="T180" i="7"/>
  <c r="E76" i="1"/>
  <c r="H76" s="1"/>
  <c r="T76" i="7"/>
  <c r="E14" i="1"/>
  <c r="H14" s="1"/>
  <c r="T14" i="7"/>
  <c r="E194" i="1"/>
  <c r="H194" s="1"/>
  <c r="T194" i="7"/>
  <c r="E97" i="1"/>
  <c r="H97" s="1"/>
  <c r="T97" i="7"/>
  <c r="E58" i="1"/>
  <c r="H58" s="1"/>
  <c r="T58" i="7"/>
  <c r="E168" i="1"/>
  <c r="H168" s="1"/>
  <c r="T168" i="7"/>
  <c r="E185" i="1"/>
  <c r="H185" s="1"/>
  <c r="T185" i="7"/>
  <c r="E127" i="1"/>
  <c r="H127" s="1"/>
  <c r="T127" i="7"/>
  <c r="E115" i="1"/>
  <c r="H115" s="1"/>
  <c r="T115" i="7"/>
  <c r="E150" i="1"/>
  <c r="H150" s="1"/>
  <c r="T150" i="7"/>
  <c r="E129" i="1"/>
  <c r="H129" s="1"/>
  <c r="T129" i="7"/>
  <c r="E118" i="1"/>
  <c r="H118" s="1"/>
  <c r="T118" i="7"/>
  <c r="E21" i="1"/>
  <c r="H21" s="1"/>
  <c r="T21" i="7"/>
  <c r="E17" i="1"/>
  <c r="H17" s="1"/>
  <c r="T17" i="7"/>
  <c r="E28" i="1"/>
  <c r="H28" s="1"/>
  <c r="T28" i="7"/>
  <c r="E24" i="1"/>
  <c r="H24" s="1"/>
  <c r="T24" i="7"/>
  <c r="T185" i="5"/>
  <c r="T166"/>
  <c r="V5"/>
  <c r="E62" i="1"/>
  <c r="H62" s="1"/>
  <c r="T62" i="7"/>
  <c r="E250" i="1"/>
  <c r="H250" s="1"/>
  <c r="T250" i="7"/>
  <c r="E94" i="1"/>
  <c r="H94" s="1"/>
  <c r="T94" i="7"/>
  <c r="E73" i="1"/>
  <c r="H73" s="1"/>
  <c r="T73" i="7"/>
  <c r="E190" i="1"/>
  <c r="H190" s="1"/>
  <c r="T190" i="7"/>
  <c r="E112" i="1"/>
  <c r="H112" s="1"/>
  <c r="T112" i="7"/>
  <c r="E102" i="1"/>
  <c r="H102" s="1"/>
  <c r="T102" i="7"/>
  <c r="E49" i="1"/>
  <c r="H49" s="1"/>
  <c r="T49" i="7"/>
  <c r="E236" i="1"/>
  <c r="H236" s="1"/>
  <c r="T236" i="7"/>
  <c r="E151" i="1"/>
  <c r="H151" s="1"/>
  <c r="T151" i="7"/>
  <c r="E101" i="1"/>
  <c r="H101" s="1"/>
  <c r="T101" i="7"/>
  <c r="E162" i="1"/>
  <c r="H162" s="1"/>
  <c r="T162" i="7"/>
  <c r="E266" i="1"/>
  <c r="H266" s="1"/>
  <c r="T266" i="7"/>
  <c r="E221" i="1"/>
  <c r="H221" s="1"/>
  <c r="T221" i="7"/>
  <c r="E63" i="1"/>
  <c r="H63" s="1"/>
  <c r="T63" i="7"/>
  <c r="E134" i="1"/>
  <c r="H134" s="1"/>
  <c r="T134" i="7"/>
  <c r="E257" i="1"/>
  <c r="H257" s="1"/>
  <c r="T257" i="7"/>
  <c r="E72" i="1"/>
  <c r="H72" s="1"/>
  <c r="T72" i="7"/>
  <c r="E78" i="1"/>
  <c r="H78" s="1"/>
  <c r="T78" i="7"/>
  <c r="E31" i="1"/>
  <c r="H31" s="1"/>
  <c r="T31" i="7"/>
  <c r="E145" i="1"/>
  <c r="H145" s="1"/>
  <c r="T145" i="7"/>
  <c r="E56" i="1"/>
  <c r="H56" s="1"/>
  <c r="T56" i="7"/>
  <c r="E212" i="1"/>
  <c r="H212" s="1"/>
  <c r="T212" i="7"/>
  <c r="E143" i="1"/>
  <c r="H143" s="1"/>
  <c r="T143" i="7"/>
  <c r="E61" i="1"/>
  <c r="H61" s="1"/>
  <c r="T61" i="7"/>
  <c r="E226" i="1"/>
  <c r="H226" s="1"/>
  <c r="T226" i="7"/>
  <c r="E164" i="1"/>
  <c r="H164" s="1"/>
  <c r="T164" i="7"/>
  <c r="E90" i="1"/>
  <c r="H90" s="1"/>
  <c r="T90" i="7"/>
  <c r="E199" i="1"/>
  <c r="H199" s="1"/>
  <c r="T199" i="7"/>
  <c r="E201" i="1"/>
  <c r="H201" s="1"/>
  <c r="T201" i="7"/>
  <c r="E265" i="1"/>
  <c r="H265" s="1"/>
  <c r="T265" i="7"/>
  <c r="E116" i="1"/>
  <c r="H116" s="1"/>
  <c r="T116" i="7"/>
  <c r="E166" i="1"/>
  <c r="H166" s="1"/>
  <c r="T166" i="7"/>
  <c r="E255" i="1"/>
  <c r="H255" s="1"/>
  <c r="T255" i="7"/>
  <c r="E126" i="1"/>
  <c r="H126" s="1"/>
  <c r="T126" i="7"/>
  <c r="E228" i="1"/>
  <c r="H228" s="1"/>
  <c r="T228" i="7"/>
  <c r="E159" i="1"/>
  <c r="H159" s="1"/>
  <c r="T159" i="7"/>
  <c r="E77" i="1"/>
  <c r="H77" s="1"/>
  <c r="T77" i="7"/>
  <c r="E242" i="1"/>
  <c r="H242" s="1"/>
  <c r="T242" i="7"/>
  <c r="E179" i="1"/>
  <c r="H179" s="1"/>
  <c r="T179" i="7"/>
  <c r="E246" i="1"/>
  <c r="H246" s="1"/>
  <c r="T246" i="7"/>
  <c r="E152" i="1"/>
  <c r="H152" s="1"/>
  <c r="T152" i="7"/>
  <c r="E177" i="1"/>
  <c r="H177" s="1"/>
  <c r="T177" i="7"/>
  <c r="E123" i="1"/>
  <c r="H123" s="1"/>
  <c r="T123" i="7"/>
  <c r="E8" i="1"/>
  <c r="H8" s="1"/>
  <c r="T8" i="7"/>
  <c r="E173" i="1"/>
  <c r="H173" s="1"/>
  <c r="T173" i="7"/>
  <c r="E259" i="1"/>
  <c r="H259" s="1"/>
  <c r="T259" i="7"/>
  <c r="E130" i="1"/>
  <c r="H130" s="1"/>
  <c r="T130" i="7"/>
  <c r="E244" i="1"/>
  <c r="H244" s="1"/>
  <c r="T244" i="7"/>
  <c r="E174" i="1"/>
  <c r="H174" s="1"/>
  <c r="T174" i="7"/>
  <c r="E93" i="1"/>
  <c r="H93" s="1"/>
  <c r="T93" i="7"/>
  <c r="E86" i="1"/>
  <c r="H86" s="1"/>
  <c r="T86" i="7"/>
  <c r="E195" i="1"/>
  <c r="H195" s="1"/>
  <c r="T195" i="7"/>
  <c r="E157" i="1"/>
  <c r="H157" s="1"/>
  <c r="T157" i="7"/>
  <c r="E231" i="1"/>
  <c r="H231" s="1"/>
  <c r="T231" i="7"/>
  <c r="E217" i="1"/>
  <c r="H217" s="1"/>
  <c r="T217" i="7"/>
  <c r="E12" i="1"/>
  <c r="H12" s="1"/>
  <c r="T12" i="7"/>
  <c r="E181" i="1"/>
  <c r="H181" s="1"/>
  <c r="T181" i="7"/>
  <c r="E263" i="1"/>
  <c r="H263" s="1"/>
  <c r="T263" i="7"/>
  <c r="E256" i="1"/>
  <c r="H256" s="1"/>
  <c r="T256" i="7"/>
  <c r="E22" i="1"/>
  <c r="H22" s="1"/>
  <c r="T22" i="7"/>
  <c r="E18" i="1"/>
  <c r="H18" s="1"/>
  <c r="T18" i="7"/>
  <c r="E29" i="1"/>
  <c r="H29" s="1"/>
  <c r="T29" i="7"/>
  <c r="E25" i="1"/>
  <c r="H25" s="1"/>
  <c r="T25" i="7"/>
  <c r="T99" i="5"/>
  <c r="T94"/>
  <c r="T93"/>
  <c r="T88"/>
  <c r="T79"/>
  <c r="T67"/>
  <c r="T62"/>
  <c r="T61"/>
  <c r="T56"/>
  <c r="T48"/>
  <c r="T27"/>
  <c r="T26"/>
  <c r="T37"/>
  <c r="T12"/>
  <c r="T7"/>
  <c r="T264"/>
  <c r="T247"/>
  <c r="T242"/>
  <c r="T237"/>
  <c r="T244"/>
  <c r="T243"/>
  <c r="T238"/>
  <c r="T252"/>
  <c r="T251"/>
  <c r="T262"/>
  <c r="T241"/>
  <c r="T232"/>
  <c r="T215"/>
  <c r="T210"/>
  <c r="T205"/>
  <c r="T212"/>
  <c r="T211"/>
  <c r="T206"/>
  <c r="T145"/>
  <c r="T144"/>
  <c r="T139"/>
  <c r="T130"/>
  <c r="T107"/>
  <c r="T106"/>
  <c r="T119"/>
  <c r="T91"/>
  <c r="T86"/>
  <c r="T69"/>
  <c r="T64"/>
  <c r="T55"/>
  <c r="T66"/>
  <c r="T65"/>
  <c r="T60"/>
  <c r="T58"/>
  <c r="T57"/>
  <c r="T68"/>
  <c r="T44"/>
  <c r="T39"/>
  <c r="T22"/>
  <c r="T17"/>
  <c r="T8"/>
  <c r="T19"/>
  <c r="T18"/>
  <c r="T13"/>
  <c r="T83"/>
  <c r="T78"/>
  <c r="T77"/>
  <c r="T72"/>
  <c r="T63"/>
  <c r="T43"/>
  <c r="T42"/>
  <c r="T52"/>
  <c r="T28"/>
  <c r="T23"/>
  <c r="T6"/>
  <c r="T263"/>
  <c r="T258"/>
  <c r="T253"/>
  <c r="T260"/>
  <c r="T259"/>
  <c r="T254"/>
  <c r="T249"/>
  <c r="T104"/>
  <c r="T73"/>
  <c r="T257"/>
  <c r="T231"/>
  <c r="T97"/>
  <c r="R269" l="1"/>
  <c r="E108" i="1"/>
  <c r="T108" i="7"/>
  <c r="V108" s="1"/>
  <c r="V108" i="5"/>
  <c r="T108"/>
  <c r="T269" s="1"/>
  <c r="T267"/>
  <c r="H106" i="1"/>
  <c r="H108" s="1"/>
  <c r="V29" i="7"/>
  <c r="X29" s="1"/>
  <c r="AB29" s="1"/>
  <c r="V217"/>
  <c r="X217" s="1"/>
  <c r="AB217" s="1"/>
  <c r="V86"/>
  <c r="X86" s="1"/>
  <c r="AB86" s="1"/>
  <c r="V130"/>
  <c r="X130" s="1"/>
  <c r="AB130" s="1"/>
  <c r="V123"/>
  <c r="X123" s="1"/>
  <c r="AB123" s="1"/>
  <c r="V152"/>
  <c r="X152" s="1"/>
  <c r="AB152" s="1"/>
  <c r="V179"/>
  <c r="X179" s="1"/>
  <c r="AB179" s="1"/>
  <c r="V77"/>
  <c r="X77" s="1"/>
  <c r="AB77" s="1"/>
  <c r="V228"/>
  <c r="X228" s="1"/>
  <c r="AB228" s="1"/>
  <c r="V255"/>
  <c r="X255" s="1"/>
  <c r="AB255" s="1"/>
  <c r="V116"/>
  <c r="X116" s="1"/>
  <c r="AB116" s="1"/>
  <c r="V201"/>
  <c r="X201" s="1"/>
  <c r="AB201" s="1"/>
  <c r="V90"/>
  <c r="X90" s="1"/>
  <c r="AB90" s="1"/>
  <c r="V226"/>
  <c r="X226" s="1"/>
  <c r="AB226" s="1"/>
  <c r="V143"/>
  <c r="X143" s="1"/>
  <c r="AB143" s="1"/>
  <c r="V56"/>
  <c r="X56" s="1"/>
  <c r="AB56" s="1"/>
  <c r="V31"/>
  <c r="X31" s="1"/>
  <c r="AB31" s="1"/>
  <c r="V72"/>
  <c r="X72" s="1"/>
  <c r="AB72" s="1"/>
  <c r="V134"/>
  <c r="X134" s="1"/>
  <c r="AB134" s="1"/>
  <c r="V221"/>
  <c r="X221" s="1"/>
  <c r="AB221" s="1"/>
  <c r="V162"/>
  <c r="X162" s="1"/>
  <c r="AB162" s="1"/>
  <c r="V151"/>
  <c r="X151" s="1"/>
  <c r="AB151" s="1"/>
  <c r="V49"/>
  <c r="X49" s="1"/>
  <c r="AB49" s="1"/>
  <c r="V112"/>
  <c r="X112" s="1"/>
  <c r="AB112" s="1"/>
  <c r="V73"/>
  <c r="X73" s="1"/>
  <c r="AB73" s="1"/>
  <c r="V250"/>
  <c r="X250" s="1"/>
  <c r="AB250" s="1"/>
  <c r="J25" i="1"/>
  <c r="D25" i="8"/>
  <c r="S25" i="1"/>
  <c r="J18"/>
  <c r="D18" i="8"/>
  <c r="S18" i="1"/>
  <c r="J256"/>
  <c r="D256" i="8"/>
  <c r="S256" i="1"/>
  <c r="J181"/>
  <c r="D181" i="8"/>
  <c r="S181" i="1"/>
  <c r="J231"/>
  <c r="D231" i="8"/>
  <c r="S231" i="1"/>
  <c r="J195"/>
  <c r="D195" i="8"/>
  <c r="S195" i="1"/>
  <c r="J93"/>
  <c r="D93" i="8"/>
  <c r="S93" i="1"/>
  <c r="J244"/>
  <c r="D244" i="8"/>
  <c r="S244" i="1"/>
  <c r="J259"/>
  <c r="D259" i="8"/>
  <c r="S259" i="1"/>
  <c r="J8"/>
  <c r="D8" i="8"/>
  <c r="S8" i="1"/>
  <c r="J177"/>
  <c r="D177" i="8"/>
  <c r="S177" i="1"/>
  <c r="J246"/>
  <c r="D246" i="8"/>
  <c r="S246" i="1"/>
  <c r="J242"/>
  <c r="D242" i="8"/>
  <c r="S242" i="1"/>
  <c r="J159"/>
  <c r="D159" i="8"/>
  <c r="S159" i="1"/>
  <c r="J126"/>
  <c r="D126" i="8"/>
  <c r="S126" i="1"/>
  <c r="J166"/>
  <c r="D166" i="8"/>
  <c r="S166" i="1"/>
  <c r="J265"/>
  <c r="D265" i="8"/>
  <c r="S265" i="1"/>
  <c r="J199"/>
  <c r="D199" i="8"/>
  <c r="S199" i="1"/>
  <c r="J164"/>
  <c r="D164" i="8"/>
  <c r="S164" i="1"/>
  <c r="J61"/>
  <c r="D61" i="8"/>
  <c r="S61" i="1"/>
  <c r="J212"/>
  <c r="D212" i="8"/>
  <c r="S212" i="1"/>
  <c r="J145"/>
  <c r="D145" i="8"/>
  <c r="S145" i="1"/>
  <c r="J78"/>
  <c r="D78" i="8"/>
  <c r="S78" i="1"/>
  <c r="J257"/>
  <c r="D257" i="8"/>
  <c r="S257" i="1"/>
  <c r="J63"/>
  <c r="D63" i="8"/>
  <c r="S63" i="1"/>
  <c r="J266"/>
  <c r="D266" i="8"/>
  <c r="S266" i="1"/>
  <c r="J101"/>
  <c r="D101" i="8"/>
  <c r="S101" i="1"/>
  <c r="J236"/>
  <c r="D236" i="8"/>
  <c r="S236" i="1"/>
  <c r="J102"/>
  <c r="D102" i="8"/>
  <c r="S102" i="1"/>
  <c r="J190"/>
  <c r="D190" i="8"/>
  <c r="S190" i="1"/>
  <c r="J94"/>
  <c r="D94" i="8"/>
  <c r="S94" i="1"/>
  <c r="J62"/>
  <c r="D62" i="8"/>
  <c r="S62" i="1"/>
  <c r="V28" i="7"/>
  <c r="X28" s="1"/>
  <c r="AB28" s="1"/>
  <c r="V21"/>
  <c r="X21" s="1"/>
  <c r="AB21" s="1"/>
  <c r="V129"/>
  <c r="X129" s="1"/>
  <c r="AB129" s="1"/>
  <c r="V115"/>
  <c r="X115" s="1"/>
  <c r="AB115" s="1"/>
  <c r="V185"/>
  <c r="X185" s="1"/>
  <c r="AB185" s="1"/>
  <c r="V58"/>
  <c r="X58" s="1"/>
  <c r="AB58" s="1"/>
  <c r="V194"/>
  <c r="X194" s="1"/>
  <c r="AB194" s="1"/>
  <c r="V76"/>
  <c r="X76" s="1"/>
  <c r="AB76" s="1"/>
  <c r="V114"/>
  <c r="X114" s="1"/>
  <c r="AB114" s="1"/>
  <c r="V142"/>
  <c r="X142" s="1"/>
  <c r="AB142" s="1"/>
  <c r="V52"/>
  <c r="X52" s="1"/>
  <c r="AB52" s="1"/>
  <c r="V69"/>
  <c r="X69" s="1"/>
  <c r="AB69" s="1"/>
  <c r="V81"/>
  <c r="X81" s="1"/>
  <c r="AB81" s="1"/>
  <c r="V216"/>
  <c r="X216" s="1"/>
  <c r="AB216" s="1"/>
  <c r="V165"/>
  <c r="X165" s="1"/>
  <c r="AB165" s="1"/>
  <c r="V121"/>
  <c r="X121" s="1"/>
  <c r="AB121" s="1"/>
  <c r="V104"/>
  <c r="X104" s="1"/>
  <c r="AB104" s="1"/>
  <c r="V169"/>
  <c r="X169" s="1"/>
  <c r="AB169" s="1"/>
  <c r="V230"/>
  <c r="X230" s="1"/>
  <c r="AB230" s="1"/>
  <c r="V163"/>
  <c r="X163" s="1"/>
  <c r="AB163" s="1"/>
  <c r="V45"/>
  <c r="X45" s="1"/>
  <c r="AB45" s="1"/>
  <c r="V251"/>
  <c r="X251" s="1"/>
  <c r="AB251" s="1"/>
  <c r="V139"/>
  <c r="X139" s="1"/>
  <c r="AB139" s="1"/>
  <c r="V203"/>
  <c r="X203" s="1"/>
  <c r="AB203" s="1"/>
  <c r="V260"/>
  <c r="X260" s="1"/>
  <c r="AB260" s="1"/>
  <c r="V189"/>
  <c r="X189" s="1"/>
  <c r="AB189" s="1"/>
  <c r="V91"/>
  <c r="X91" s="1"/>
  <c r="AB91" s="1"/>
  <c r="V68"/>
  <c r="X68" s="1"/>
  <c r="AB68" s="1"/>
  <c r="V211"/>
  <c r="X211" s="1"/>
  <c r="AB211" s="1"/>
  <c r="V46"/>
  <c r="X46" s="1"/>
  <c r="AB46" s="1"/>
  <c r="V196"/>
  <c r="X196" s="1"/>
  <c r="AB196" s="1"/>
  <c r="V88"/>
  <c r="X88" s="1"/>
  <c r="AB88" s="1"/>
  <c r="J19" i="1"/>
  <c r="D19" i="8"/>
  <c r="S19" i="1"/>
  <c r="J20"/>
  <c r="D20" i="8"/>
  <c r="S20" i="1"/>
  <c r="J113"/>
  <c r="D113" i="8"/>
  <c r="S113" i="1"/>
  <c r="J245"/>
  <c r="D245" i="8"/>
  <c r="S245" i="1"/>
  <c r="J154"/>
  <c r="D154" i="8"/>
  <c r="S154" i="1"/>
  <c r="J198"/>
  <c r="D198" i="8"/>
  <c r="S198" i="1"/>
  <c r="J96"/>
  <c r="D96" i="8"/>
  <c r="S96" i="1"/>
  <c r="J223"/>
  <c r="D223" i="8"/>
  <c r="S223" i="1"/>
  <c r="J44"/>
  <c r="D44" i="8"/>
  <c r="S44" i="1"/>
  <c r="J79"/>
  <c r="D79" i="8"/>
  <c r="S79" i="1"/>
  <c r="J258"/>
  <c r="D258" i="8"/>
  <c r="S258" i="1"/>
  <c r="J241"/>
  <c r="D241" i="8"/>
  <c r="S241" i="1"/>
  <c r="J204"/>
  <c r="D204" i="8"/>
  <c r="S204" i="1"/>
  <c r="J153"/>
  <c r="D153" i="8"/>
  <c r="S153" i="1"/>
  <c r="J66"/>
  <c r="D66" i="8"/>
  <c r="S66" i="1"/>
  <c r="J9"/>
  <c r="D9" i="8"/>
  <c r="S9" i="1"/>
  <c r="J229"/>
  <c r="D229" i="8"/>
  <c r="S229" i="1"/>
  <c r="J99"/>
  <c r="D99" i="8"/>
  <c r="S99" i="1"/>
  <c r="J167"/>
  <c r="D167" i="8"/>
  <c r="S167" i="1"/>
  <c r="J64"/>
  <c r="D64" i="8"/>
  <c r="S64" i="1"/>
  <c r="J191"/>
  <c r="D191" i="8"/>
  <c r="S191" i="1"/>
  <c r="J187"/>
  <c r="D187" i="8"/>
  <c r="S187" i="1"/>
  <c r="J235"/>
  <c r="D235" i="8"/>
  <c r="S235" i="1"/>
  <c r="J42"/>
  <c r="D42" i="8"/>
  <c r="S42" i="1"/>
  <c r="J122"/>
  <c r="D122" i="8"/>
  <c r="S122" i="1"/>
  <c r="J158"/>
  <c r="D158" i="8"/>
  <c r="S158" i="1"/>
  <c r="J59"/>
  <c r="D59" i="8"/>
  <c r="S59" i="1"/>
  <c r="J247"/>
  <c r="D247" i="8"/>
  <c r="S247" i="1"/>
  <c r="J148"/>
  <c r="D148" i="8"/>
  <c r="S148" i="1"/>
  <c r="J248"/>
  <c r="D248" i="8"/>
  <c r="S248" i="1"/>
  <c r="J98"/>
  <c r="S98"/>
  <c r="D98" i="8"/>
  <c r="J219" i="1"/>
  <c r="D219" i="8"/>
  <c r="S219" i="1"/>
  <c r="V5" i="7"/>
  <c r="X5" s="1"/>
  <c r="Z5" s="1"/>
  <c r="V208"/>
  <c r="X208" s="1"/>
  <c r="AB208" s="1"/>
  <c r="V10"/>
  <c r="X10" s="1"/>
  <c r="AB10" s="1"/>
  <c r="V253"/>
  <c r="X253" s="1"/>
  <c r="AB253" s="1"/>
  <c r="V50"/>
  <c r="X50" s="1"/>
  <c r="AB50" s="1"/>
  <c r="V35"/>
  <c r="X35" s="1"/>
  <c r="AB35" s="1"/>
  <c r="V176"/>
  <c r="X176" s="1"/>
  <c r="AB176" s="1"/>
  <c r="V30"/>
  <c r="X30" s="1"/>
  <c r="AB30" s="1"/>
  <c r="V131"/>
  <c r="X131" s="1"/>
  <c r="AB131" s="1"/>
  <c r="V55"/>
  <c r="X55" s="1"/>
  <c r="AB55" s="1"/>
  <c r="V124"/>
  <c r="X124" s="1"/>
  <c r="AB124" s="1"/>
  <c r="V249"/>
  <c r="X249" s="1"/>
  <c r="AB249" s="1"/>
  <c r="V220"/>
  <c r="X220" s="1"/>
  <c r="AB220" s="1"/>
  <c r="V238"/>
  <c r="X238" s="1"/>
  <c r="AB238" s="1"/>
  <c r="V43"/>
  <c r="X43" s="1"/>
  <c r="AB43" s="1"/>
  <c r="V205"/>
  <c r="X205" s="1"/>
  <c r="AB205" s="1"/>
  <c r="V36"/>
  <c r="X36" s="1"/>
  <c r="AB36" s="1"/>
  <c r="V215"/>
  <c r="X215" s="1"/>
  <c r="AB215" s="1"/>
  <c r="V243"/>
  <c r="X243" s="1"/>
  <c r="AB243" s="1"/>
  <c r="V144"/>
  <c r="X144" s="1"/>
  <c r="V264"/>
  <c r="X264" s="1"/>
  <c r="AB264" s="1"/>
  <c r="V197"/>
  <c r="X197" s="1"/>
  <c r="AB197" s="1"/>
  <c r="V67"/>
  <c r="X67" s="1"/>
  <c r="AB67" s="1"/>
  <c r="V84"/>
  <c r="X84" s="1"/>
  <c r="AB84" s="1"/>
  <c r="V227"/>
  <c r="X227" s="1"/>
  <c r="AB227" s="1"/>
  <c r="V128"/>
  <c r="X128" s="1"/>
  <c r="AB128" s="1"/>
  <c r="V89"/>
  <c r="X89" s="1"/>
  <c r="AB89" s="1"/>
  <c r="V192"/>
  <c r="X192" s="1"/>
  <c r="AB192" s="1"/>
  <c r="V117"/>
  <c r="X117" s="1"/>
  <c r="AB117" s="1"/>
  <c r="V193"/>
  <c r="X193" s="1"/>
  <c r="AB193" s="1"/>
  <c r="V147"/>
  <c r="X147" s="1"/>
  <c r="AB147" s="1"/>
  <c r="V57"/>
  <c r="X57" s="1"/>
  <c r="AB57" s="1"/>
  <c r="V263"/>
  <c r="X263" s="1"/>
  <c r="AB263" s="1"/>
  <c r="V157"/>
  <c r="X157" s="1"/>
  <c r="AB157" s="1"/>
  <c r="V173"/>
  <c r="X173" s="1"/>
  <c r="AB173" s="1"/>
  <c r="V25"/>
  <c r="X25" s="1"/>
  <c r="AB25" s="1"/>
  <c r="V18"/>
  <c r="X18" s="1"/>
  <c r="AB18" s="1"/>
  <c r="V256"/>
  <c r="X256" s="1"/>
  <c r="AB256" s="1"/>
  <c r="V181"/>
  <c r="X181" s="1"/>
  <c r="AB181" s="1"/>
  <c r="V231"/>
  <c r="X231" s="1"/>
  <c r="AB231" s="1"/>
  <c r="V195"/>
  <c r="X195" s="1"/>
  <c r="AB195" s="1"/>
  <c r="V93"/>
  <c r="X93" s="1"/>
  <c r="AB93" s="1"/>
  <c r="V244"/>
  <c r="X244" s="1"/>
  <c r="AB244" s="1"/>
  <c r="V259"/>
  <c r="X259" s="1"/>
  <c r="AB259" s="1"/>
  <c r="V8"/>
  <c r="X8" s="1"/>
  <c r="AB8" s="1"/>
  <c r="V177"/>
  <c r="X177" s="1"/>
  <c r="AB177" s="1"/>
  <c r="V246"/>
  <c r="X246" s="1"/>
  <c r="AB246" s="1"/>
  <c r="V242"/>
  <c r="X242" s="1"/>
  <c r="AB242" s="1"/>
  <c r="V159"/>
  <c r="X159" s="1"/>
  <c r="AB159" s="1"/>
  <c r="V126"/>
  <c r="X126" s="1"/>
  <c r="AB126" s="1"/>
  <c r="V166"/>
  <c r="X166" s="1"/>
  <c r="AB166" s="1"/>
  <c r="V265"/>
  <c r="X265" s="1"/>
  <c r="AB265" s="1"/>
  <c r="V199"/>
  <c r="X199" s="1"/>
  <c r="AB199" s="1"/>
  <c r="V164"/>
  <c r="X164" s="1"/>
  <c r="AB164" s="1"/>
  <c r="V61"/>
  <c r="X61" s="1"/>
  <c r="AB61" s="1"/>
  <c r="V212"/>
  <c r="X212" s="1"/>
  <c r="AB212" s="1"/>
  <c r="V145"/>
  <c r="X145" s="1"/>
  <c r="V78"/>
  <c r="X78" s="1"/>
  <c r="AB78" s="1"/>
  <c r="V257"/>
  <c r="X257" s="1"/>
  <c r="AB257" s="1"/>
  <c r="V63"/>
  <c r="X63" s="1"/>
  <c r="AB63" s="1"/>
  <c r="V266"/>
  <c r="X266" s="1"/>
  <c r="AB266" s="1"/>
  <c r="V101"/>
  <c r="X101" s="1"/>
  <c r="AB101" s="1"/>
  <c r="V236"/>
  <c r="X236" s="1"/>
  <c r="AB236" s="1"/>
  <c r="V102"/>
  <c r="X102" s="1"/>
  <c r="AB102" s="1"/>
  <c r="V190"/>
  <c r="X190" s="1"/>
  <c r="AB190" s="1"/>
  <c r="V94"/>
  <c r="X94" s="1"/>
  <c r="AB94" s="1"/>
  <c r="V62"/>
  <c r="X62" s="1"/>
  <c r="AB62" s="1"/>
  <c r="J24" i="1"/>
  <c r="D24" i="8"/>
  <c r="S24" i="1"/>
  <c r="J17"/>
  <c r="D17" i="8"/>
  <c r="S17" i="1"/>
  <c r="J118"/>
  <c r="D118" i="8"/>
  <c r="S118" i="1"/>
  <c r="J150"/>
  <c r="D150" i="8"/>
  <c r="S150" i="1"/>
  <c r="J127"/>
  <c r="D127" i="8"/>
  <c r="S127" i="1"/>
  <c r="J168"/>
  <c r="D168" i="8"/>
  <c r="S168" i="1"/>
  <c r="J97"/>
  <c r="D97" i="8"/>
  <c r="S97" i="1"/>
  <c r="J14"/>
  <c r="D14" i="8"/>
  <c r="S14" i="1"/>
  <c r="J180"/>
  <c r="D180" i="8"/>
  <c r="S180" i="1"/>
  <c r="J125"/>
  <c r="D125" i="8"/>
  <c r="S125" i="1"/>
  <c r="J7"/>
  <c r="D7" i="8"/>
  <c r="S7" i="1"/>
  <c r="J138"/>
  <c r="D138" i="8"/>
  <c r="S138" i="1"/>
  <c r="J182"/>
  <c r="D182" i="8"/>
  <c r="S182" i="1"/>
  <c r="J178"/>
  <c r="D178" i="8"/>
  <c r="S178" i="1"/>
  <c r="J60"/>
  <c r="D60" i="8"/>
  <c r="S60" i="1"/>
  <c r="J110"/>
  <c r="D110" i="8"/>
  <c r="S110" i="1"/>
  <c r="J103"/>
  <c r="D103" i="8"/>
  <c r="S103" i="1"/>
  <c r="J15"/>
  <c r="D15" i="8"/>
  <c r="S15" i="1"/>
  <c r="J136"/>
  <c r="D136" i="8"/>
  <c r="S136" i="1"/>
  <c r="J65"/>
  <c r="D65" i="8"/>
  <c r="S65" i="1"/>
  <c r="J200"/>
  <c r="D200" i="8"/>
  <c r="S200" i="1"/>
  <c r="J149"/>
  <c r="D149" i="8"/>
  <c r="S149" i="1"/>
  <c r="J47"/>
  <c r="D47" i="8"/>
  <c r="S47" i="1"/>
  <c r="J186"/>
  <c r="D186" i="8"/>
  <c r="S186" i="1"/>
  <c r="J16"/>
  <c r="D16" i="8"/>
  <c r="S16" i="1"/>
  <c r="J32"/>
  <c r="D32" i="8"/>
  <c r="S32" i="1"/>
  <c r="J132"/>
  <c r="D132" i="8"/>
  <c r="S132" i="1"/>
  <c r="J38"/>
  <c r="D38" i="8"/>
  <c r="S38" i="1"/>
  <c r="J172"/>
  <c r="D172" i="8"/>
  <c r="S172" i="1"/>
  <c r="J39"/>
  <c r="D39" i="8"/>
  <c r="S39" i="1"/>
  <c r="J92"/>
  <c r="D92" i="8"/>
  <c r="S92" i="1"/>
  <c r="J202"/>
  <c r="D202" i="8"/>
  <c r="S202" i="1"/>
  <c r="J170"/>
  <c r="D170" i="8"/>
  <c r="S170" i="1"/>
  <c r="V19" i="7"/>
  <c r="X19" s="1"/>
  <c r="AB19" s="1"/>
  <c r="V20"/>
  <c r="X20" s="1"/>
  <c r="AB20" s="1"/>
  <c r="V113"/>
  <c r="X113" s="1"/>
  <c r="AB113" s="1"/>
  <c r="V245"/>
  <c r="X245" s="1"/>
  <c r="AB245" s="1"/>
  <c r="V154"/>
  <c r="X154" s="1"/>
  <c r="AB154" s="1"/>
  <c r="V198"/>
  <c r="X198" s="1"/>
  <c r="AB198" s="1"/>
  <c r="V96"/>
  <c r="X96" s="1"/>
  <c r="AB96" s="1"/>
  <c r="V223"/>
  <c r="X223" s="1"/>
  <c r="AB223" s="1"/>
  <c r="V44"/>
  <c r="X44" s="1"/>
  <c r="AB44" s="1"/>
  <c r="V79"/>
  <c r="X79" s="1"/>
  <c r="AB79" s="1"/>
  <c r="V258"/>
  <c r="X258" s="1"/>
  <c r="AB258" s="1"/>
  <c r="V241"/>
  <c r="X241" s="1"/>
  <c r="AB241" s="1"/>
  <c r="V204"/>
  <c r="X204" s="1"/>
  <c r="AB204" s="1"/>
  <c r="V153"/>
  <c r="X153" s="1"/>
  <c r="AB153" s="1"/>
  <c r="V66"/>
  <c r="X66" s="1"/>
  <c r="AB66" s="1"/>
  <c r="V9"/>
  <c r="X9" s="1"/>
  <c r="AB9" s="1"/>
  <c r="V229"/>
  <c r="X229" s="1"/>
  <c r="AB229" s="1"/>
  <c r="V99"/>
  <c r="X99" s="1"/>
  <c r="AB99" s="1"/>
  <c r="V167"/>
  <c r="X167" s="1"/>
  <c r="AB167" s="1"/>
  <c r="V64"/>
  <c r="X64" s="1"/>
  <c r="AB64" s="1"/>
  <c r="V191"/>
  <c r="X191" s="1"/>
  <c r="AB191" s="1"/>
  <c r="V187"/>
  <c r="X187" s="1"/>
  <c r="AB187" s="1"/>
  <c r="V235"/>
  <c r="X235" s="1"/>
  <c r="AB235" s="1"/>
  <c r="V42"/>
  <c r="X42" s="1"/>
  <c r="AB42" s="1"/>
  <c r="V122"/>
  <c r="X122" s="1"/>
  <c r="AB122" s="1"/>
  <c r="V158"/>
  <c r="X158" s="1"/>
  <c r="AB158" s="1"/>
  <c r="V59"/>
  <c r="X59" s="1"/>
  <c r="AB59" s="1"/>
  <c r="V247"/>
  <c r="X247" s="1"/>
  <c r="AB247" s="1"/>
  <c r="V148"/>
  <c r="X148" s="1"/>
  <c r="AB148" s="1"/>
  <c r="V248"/>
  <c r="X248" s="1"/>
  <c r="AB248" s="1"/>
  <c r="V98"/>
  <c r="X98" s="1"/>
  <c r="AB98" s="1"/>
  <c r="V219"/>
  <c r="X219" s="1"/>
  <c r="AB219" s="1"/>
  <c r="J11" i="1"/>
  <c r="D11" i="8"/>
  <c r="S11" i="1"/>
  <c r="J234"/>
  <c r="D234" i="8"/>
  <c r="S234" i="1"/>
  <c r="J95"/>
  <c r="D95" i="8"/>
  <c r="S95" i="1"/>
  <c r="J183"/>
  <c r="D183" i="8"/>
  <c r="S183" i="1"/>
  <c r="J184"/>
  <c r="D184" i="8"/>
  <c r="S184" i="1"/>
  <c r="J171"/>
  <c r="D171" i="8"/>
  <c r="S171" i="1"/>
  <c r="J26"/>
  <c r="D26" i="8"/>
  <c r="S26" i="1"/>
  <c r="J27"/>
  <c r="D27" i="8"/>
  <c r="S27" i="1"/>
  <c r="J111"/>
  <c r="D111" i="8"/>
  <c r="S111" i="1"/>
  <c r="J213"/>
  <c r="D213" i="8"/>
  <c r="S213" i="1"/>
  <c r="J83"/>
  <c r="D83" i="8"/>
  <c r="S83" i="1"/>
  <c r="J135"/>
  <c r="D135" i="8"/>
  <c r="S135" i="1"/>
  <c r="J33"/>
  <c r="D33" i="8"/>
  <c r="S33" i="1"/>
  <c r="J160"/>
  <c r="D160" i="8"/>
  <c r="S160" i="1"/>
  <c r="J119"/>
  <c r="D119" i="8"/>
  <c r="S119" i="1"/>
  <c r="J48"/>
  <c r="D48" i="8"/>
  <c r="S48" i="1"/>
  <c r="J120"/>
  <c r="D120" i="8"/>
  <c r="S120" i="1"/>
  <c r="J209"/>
  <c r="D209" i="8"/>
  <c r="S209" i="1"/>
  <c r="J141"/>
  <c r="D141" i="8"/>
  <c r="S141" i="1"/>
  <c r="J70"/>
  <c r="D70" i="8"/>
  <c r="S70" i="1"/>
  <c r="J222"/>
  <c r="D222" i="8"/>
  <c r="S222" i="1"/>
  <c r="J40"/>
  <c r="D40" i="8"/>
  <c r="S40" i="1"/>
  <c r="J254"/>
  <c r="D254" i="8"/>
  <c r="S254" i="1"/>
  <c r="J233"/>
  <c r="D233" i="8"/>
  <c r="S233" i="1"/>
  <c r="J188"/>
  <c r="D188" i="8"/>
  <c r="S188" i="1"/>
  <c r="J54"/>
  <c r="D54" i="8"/>
  <c r="S54" i="1"/>
  <c r="J206"/>
  <c r="D206" i="8"/>
  <c r="S206" i="1"/>
  <c r="J155"/>
  <c r="D155" i="8"/>
  <c r="S155" i="1"/>
  <c r="J240"/>
  <c r="D240" i="8"/>
  <c r="S240" i="1"/>
  <c r="J13"/>
  <c r="D13" i="8"/>
  <c r="S13" i="1"/>
  <c r="J214"/>
  <c r="D214" i="8"/>
  <c r="S214" i="1"/>
  <c r="J175"/>
  <c r="D175" i="8"/>
  <c r="S175" i="1"/>
  <c r="J224"/>
  <c r="D224" i="8"/>
  <c r="S224" i="1"/>
  <c r="V12" i="7"/>
  <c r="X12" s="1"/>
  <c r="AB12" s="1"/>
  <c r="J29" i="1"/>
  <c r="D29" i="8"/>
  <c r="S29" i="1"/>
  <c r="J22"/>
  <c r="D22" i="8"/>
  <c r="S22" i="1"/>
  <c r="J263"/>
  <c r="D263" i="8"/>
  <c r="S263" i="1"/>
  <c r="J12"/>
  <c r="D12" i="8"/>
  <c r="S12" i="1"/>
  <c r="J217"/>
  <c r="D217" i="8"/>
  <c r="S217" i="1"/>
  <c r="J157"/>
  <c r="D157" i="8"/>
  <c r="S157" i="1"/>
  <c r="J86"/>
  <c r="D86" i="8"/>
  <c r="S86" i="1"/>
  <c r="J174"/>
  <c r="D174" i="8"/>
  <c r="S174" i="1"/>
  <c r="J130"/>
  <c r="D130" i="8"/>
  <c r="S130" i="1"/>
  <c r="J173"/>
  <c r="D173" i="8"/>
  <c r="S173" i="1"/>
  <c r="J123"/>
  <c r="D123" i="8"/>
  <c r="S123" i="1"/>
  <c r="J152"/>
  <c r="D152" i="8"/>
  <c r="S152" i="1"/>
  <c r="J179"/>
  <c r="D179" i="8"/>
  <c r="S179" i="1"/>
  <c r="J77"/>
  <c r="D77" i="8"/>
  <c r="S77" i="1"/>
  <c r="J228"/>
  <c r="D228" i="8"/>
  <c r="S228" i="1"/>
  <c r="J255"/>
  <c r="D255" i="8"/>
  <c r="S255" i="1"/>
  <c r="J116"/>
  <c r="D116" i="8"/>
  <c r="S116" i="1"/>
  <c r="J201"/>
  <c r="D201" i="8"/>
  <c r="S201" i="1"/>
  <c r="J90"/>
  <c r="D90" i="8"/>
  <c r="S90" i="1"/>
  <c r="J226"/>
  <c r="D226" i="8"/>
  <c r="S226" i="1"/>
  <c r="J143"/>
  <c r="D143" i="8"/>
  <c r="S143" i="1"/>
  <c r="J56"/>
  <c r="D56" i="8"/>
  <c r="S56" i="1"/>
  <c r="J31"/>
  <c r="D31" i="8"/>
  <c r="S31" i="1"/>
  <c r="J72"/>
  <c r="D72" i="8"/>
  <c r="S72" i="1"/>
  <c r="J134"/>
  <c r="S134"/>
  <c r="D134" i="8"/>
  <c r="J221" i="1"/>
  <c r="D221" i="8"/>
  <c r="S221" i="1"/>
  <c r="J162"/>
  <c r="D162" i="8"/>
  <c r="S162" i="1"/>
  <c r="J151"/>
  <c r="D151" i="8"/>
  <c r="S151" i="1"/>
  <c r="J49"/>
  <c r="D49" i="8"/>
  <c r="S49" i="1"/>
  <c r="J112"/>
  <c r="D112" i="8"/>
  <c r="S112" i="1"/>
  <c r="J73"/>
  <c r="D73" i="8"/>
  <c r="S73" i="1"/>
  <c r="J250"/>
  <c r="D250" i="8"/>
  <c r="S250" i="1"/>
  <c r="V24" i="7"/>
  <c r="X24" s="1"/>
  <c r="AB24" s="1"/>
  <c r="V17"/>
  <c r="X17" s="1"/>
  <c r="AB17" s="1"/>
  <c r="V118"/>
  <c r="X118" s="1"/>
  <c r="AB118" s="1"/>
  <c r="V150"/>
  <c r="X150" s="1"/>
  <c r="AB150" s="1"/>
  <c r="V127"/>
  <c r="X127" s="1"/>
  <c r="AB127" s="1"/>
  <c r="V168"/>
  <c r="X168" s="1"/>
  <c r="AB168" s="1"/>
  <c r="V97"/>
  <c r="X97" s="1"/>
  <c r="AB97" s="1"/>
  <c r="V14"/>
  <c r="X14" s="1"/>
  <c r="AB14" s="1"/>
  <c r="V180"/>
  <c r="X180" s="1"/>
  <c r="AB180" s="1"/>
  <c r="V125"/>
  <c r="X125" s="1"/>
  <c r="AB125" s="1"/>
  <c r="V7"/>
  <c r="X7" s="1"/>
  <c r="AB7" s="1"/>
  <c r="V138"/>
  <c r="X138" s="1"/>
  <c r="AB138" s="1"/>
  <c r="V182"/>
  <c r="X182" s="1"/>
  <c r="AB182" s="1"/>
  <c r="V178"/>
  <c r="X178" s="1"/>
  <c r="AB178" s="1"/>
  <c r="V60"/>
  <c r="X60" s="1"/>
  <c r="AB60" s="1"/>
  <c r="V110"/>
  <c r="X110" s="1"/>
  <c r="AB110" s="1"/>
  <c r="V103"/>
  <c r="X103" s="1"/>
  <c r="AB103" s="1"/>
  <c r="V15"/>
  <c r="X15" s="1"/>
  <c r="AB15" s="1"/>
  <c r="V136"/>
  <c r="X136" s="1"/>
  <c r="AB136" s="1"/>
  <c r="V65"/>
  <c r="X65" s="1"/>
  <c r="AB65" s="1"/>
  <c r="V200"/>
  <c r="X200" s="1"/>
  <c r="AB200" s="1"/>
  <c r="V149"/>
  <c r="X149" s="1"/>
  <c r="AB149" s="1"/>
  <c r="V47"/>
  <c r="X47" s="1"/>
  <c r="AB47" s="1"/>
  <c r="V186"/>
  <c r="X186" s="1"/>
  <c r="AB186" s="1"/>
  <c r="V16"/>
  <c r="X16" s="1"/>
  <c r="AB16" s="1"/>
  <c r="V32"/>
  <c r="X32" s="1"/>
  <c r="AB32" s="1"/>
  <c r="V132"/>
  <c r="X132" s="1"/>
  <c r="AB132" s="1"/>
  <c r="V38"/>
  <c r="X38" s="1"/>
  <c r="AB38" s="1"/>
  <c r="V172"/>
  <c r="X172" s="1"/>
  <c r="AB172" s="1"/>
  <c r="V39"/>
  <c r="X39" s="1"/>
  <c r="AB39" s="1"/>
  <c r="V92"/>
  <c r="X92" s="1"/>
  <c r="AB92" s="1"/>
  <c r="V202"/>
  <c r="X202" s="1"/>
  <c r="AB202" s="1"/>
  <c r="V170"/>
  <c r="X170" s="1"/>
  <c r="AB170" s="1"/>
  <c r="E267" i="1"/>
  <c r="H146"/>
  <c r="J23"/>
  <c r="D23" i="8"/>
  <c r="S23" i="1"/>
  <c r="J6"/>
  <c r="D6" i="8"/>
  <c r="S6" i="1"/>
  <c r="J87"/>
  <c r="D87" i="8"/>
  <c r="S87" i="1"/>
  <c r="J262"/>
  <c r="D262" i="8"/>
  <c r="S262" i="1"/>
  <c r="J85"/>
  <c r="D85" i="8"/>
  <c r="S85" i="1"/>
  <c r="J34"/>
  <c r="D34" i="8"/>
  <c r="S34" i="1"/>
  <c r="J232"/>
  <c r="D232" i="8"/>
  <c r="S232" i="1"/>
  <c r="J82"/>
  <c r="D82" i="8"/>
  <c r="S82" i="1"/>
  <c r="J107"/>
  <c r="D107" i="8"/>
  <c r="S107" i="1"/>
  <c r="J237"/>
  <c r="D237" i="8"/>
  <c r="S237" i="1"/>
  <c r="J75"/>
  <c r="D75" i="8"/>
  <c r="S75" i="1"/>
  <c r="J100"/>
  <c r="D100" i="8"/>
  <c r="S100" i="1"/>
  <c r="J80"/>
  <c r="D80" i="8"/>
  <c r="S80" i="1"/>
  <c r="J207"/>
  <c r="D207" i="8"/>
  <c r="S207" i="1"/>
  <c r="J261"/>
  <c r="D261" i="8"/>
  <c r="S261" i="1"/>
  <c r="J71"/>
  <c r="D71" i="8"/>
  <c r="S71" i="1"/>
  <c r="J37"/>
  <c r="D37" i="8"/>
  <c r="S37" i="1"/>
  <c r="J53"/>
  <c r="D53" i="8"/>
  <c r="S53" i="1"/>
  <c r="J252"/>
  <c r="D252" i="8"/>
  <c r="S252" i="1"/>
  <c r="J137"/>
  <c r="D137" i="8"/>
  <c r="S137" i="1"/>
  <c r="J51"/>
  <c r="D51" i="8"/>
  <c r="S51" i="1"/>
  <c r="J218"/>
  <c r="D218" i="8"/>
  <c r="S218" i="1"/>
  <c r="J156"/>
  <c r="D156" i="8"/>
  <c r="S156" i="1"/>
  <c r="J161"/>
  <c r="D161" i="8"/>
  <c r="S161" i="1"/>
  <c r="J133"/>
  <c r="D133" i="8"/>
  <c r="S133" i="1"/>
  <c r="J106"/>
  <c r="D106" i="8"/>
  <c r="D108" s="1"/>
  <c r="S106" i="1"/>
  <c r="J225"/>
  <c r="D225" i="8"/>
  <c r="S225" i="1"/>
  <c r="J74"/>
  <c r="D74" i="8"/>
  <c r="S74" i="1"/>
  <c r="J210"/>
  <c r="D210" i="8"/>
  <c r="S210" i="1"/>
  <c r="J239"/>
  <c r="D239" i="8"/>
  <c r="S239" i="1"/>
  <c r="J41"/>
  <c r="D41" i="8"/>
  <c r="S41" i="1"/>
  <c r="J140"/>
  <c r="D140" i="8"/>
  <c r="S140" i="1"/>
  <c r="V11" i="7"/>
  <c r="X11" s="1"/>
  <c r="AB11" s="1"/>
  <c r="V234"/>
  <c r="X234" s="1"/>
  <c r="AB234" s="1"/>
  <c r="V95"/>
  <c r="X95" s="1"/>
  <c r="AB95" s="1"/>
  <c r="V183"/>
  <c r="X183" s="1"/>
  <c r="AB183" s="1"/>
  <c r="V184"/>
  <c r="X184" s="1"/>
  <c r="AB184" s="1"/>
  <c r="V171"/>
  <c r="X171" s="1"/>
  <c r="AB171" s="1"/>
  <c r="V26"/>
  <c r="X26" s="1"/>
  <c r="AB26" s="1"/>
  <c r="V27"/>
  <c r="X27" s="1"/>
  <c r="AB27" s="1"/>
  <c r="V111"/>
  <c r="X111" s="1"/>
  <c r="AB111" s="1"/>
  <c r="V213"/>
  <c r="X213" s="1"/>
  <c r="AB213" s="1"/>
  <c r="V83"/>
  <c r="X83" s="1"/>
  <c r="AB83" s="1"/>
  <c r="V135"/>
  <c r="X135" s="1"/>
  <c r="AB135" s="1"/>
  <c r="V33"/>
  <c r="X33" s="1"/>
  <c r="AB33" s="1"/>
  <c r="V160"/>
  <c r="X160" s="1"/>
  <c r="AB160" s="1"/>
  <c r="V119"/>
  <c r="X119" s="1"/>
  <c r="AB119" s="1"/>
  <c r="V48"/>
  <c r="X48" s="1"/>
  <c r="AB48" s="1"/>
  <c r="V120"/>
  <c r="X120" s="1"/>
  <c r="AB120" s="1"/>
  <c r="V209"/>
  <c r="X209" s="1"/>
  <c r="AB209" s="1"/>
  <c r="V141"/>
  <c r="X141" s="1"/>
  <c r="AB141" s="1"/>
  <c r="V70"/>
  <c r="X70" s="1"/>
  <c r="AB70" s="1"/>
  <c r="V222"/>
  <c r="X222" s="1"/>
  <c r="AB222" s="1"/>
  <c r="V40"/>
  <c r="X40" s="1"/>
  <c r="AB40" s="1"/>
  <c r="V254"/>
  <c r="X254" s="1"/>
  <c r="AB254" s="1"/>
  <c r="V233"/>
  <c r="X233" s="1"/>
  <c r="AB233" s="1"/>
  <c r="V188"/>
  <c r="X188" s="1"/>
  <c r="AB188" s="1"/>
  <c r="V54"/>
  <c r="X54" s="1"/>
  <c r="AB54" s="1"/>
  <c r="V206"/>
  <c r="X206" s="1"/>
  <c r="AB206" s="1"/>
  <c r="V155"/>
  <c r="X155" s="1"/>
  <c r="AB155" s="1"/>
  <c r="V240"/>
  <c r="X240" s="1"/>
  <c r="AB240" s="1"/>
  <c r="V13"/>
  <c r="X13" s="1"/>
  <c r="AB13" s="1"/>
  <c r="V214"/>
  <c r="X214" s="1"/>
  <c r="AB214" s="1"/>
  <c r="V175"/>
  <c r="X175" s="1"/>
  <c r="AB175" s="1"/>
  <c r="V224"/>
  <c r="X224" s="1"/>
  <c r="AB224" s="1"/>
  <c r="V22"/>
  <c r="X22" s="1"/>
  <c r="AB22" s="1"/>
  <c r="V174"/>
  <c r="X174" s="1"/>
  <c r="AB174" s="1"/>
  <c r="J28" i="1"/>
  <c r="D28" i="8"/>
  <c r="S28" i="1"/>
  <c r="J21"/>
  <c r="D21" i="8"/>
  <c r="S21" i="1"/>
  <c r="J129"/>
  <c r="D129" i="8"/>
  <c r="S129" i="1"/>
  <c r="J115"/>
  <c r="D115" i="8"/>
  <c r="S115" i="1"/>
  <c r="J185"/>
  <c r="D185" i="8"/>
  <c r="S185" i="1"/>
  <c r="J58"/>
  <c r="D58" i="8"/>
  <c r="S58" i="1"/>
  <c r="J194"/>
  <c r="D194" i="8"/>
  <c r="S194" i="1"/>
  <c r="J76"/>
  <c r="D76" i="8"/>
  <c r="S76" i="1"/>
  <c r="J114"/>
  <c r="D114" i="8"/>
  <c r="S114" i="1"/>
  <c r="J142"/>
  <c r="D142" i="8"/>
  <c r="S142" i="1"/>
  <c r="J52"/>
  <c r="D52" i="8"/>
  <c r="S52" i="1"/>
  <c r="J69"/>
  <c r="D69" i="8"/>
  <c r="S69" i="1"/>
  <c r="J81"/>
  <c r="D81" i="8"/>
  <c r="S81" i="1"/>
  <c r="J216"/>
  <c r="D216" i="8"/>
  <c r="S216" i="1"/>
  <c r="J165"/>
  <c r="D165" i="8"/>
  <c r="S165" i="1"/>
  <c r="J121"/>
  <c r="D121" i="8"/>
  <c r="S121" i="1"/>
  <c r="J104"/>
  <c r="D104" i="8"/>
  <c r="S104" i="1"/>
  <c r="J169"/>
  <c r="D169" i="8"/>
  <c r="S169" i="1"/>
  <c r="J230"/>
  <c r="D230" i="8"/>
  <c r="S230" i="1"/>
  <c r="J163"/>
  <c r="D163" i="8"/>
  <c r="S163" i="1"/>
  <c r="J45"/>
  <c r="D45" i="8"/>
  <c r="S45" i="1"/>
  <c r="J251"/>
  <c r="D251" i="8"/>
  <c r="S251" i="1"/>
  <c r="J139"/>
  <c r="D139" i="8"/>
  <c r="S139" i="1"/>
  <c r="J203"/>
  <c r="D203" i="8"/>
  <c r="S203" i="1"/>
  <c r="J260"/>
  <c r="D260" i="8"/>
  <c r="S260" i="1"/>
  <c r="J189"/>
  <c r="D189" i="8"/>
  <c r="S189" i="1"/>
  <c r="J91"/>
  <c r="D91" i="8"/>
  <c r="S91" i="1"/>
  <c r="J68"/>
  <c r="D68" i="8"/>
  <c r="S68" i="1"/>
  <c r="J211"/>
  <c r="D211" i="8"/>
  <c r="S211" i="1"/>
  <c r="J46"/>
  <c r="D46" i="8"/>
  <c r="S46" i="1"/>
  <c r="J196"/>
  <c r="D196" i="8"/>
  <c r="S196" i="1"/>
  <c r="J88"/>
  <c r="D88" i="8"/>
  <c r="S88" i="1"/>
  <c r="V146" i="7"/>
  <c r="X146" s="1"/>
  <c r="Z146" s="1"/>
  <c r="T267"/>
  <c r="T269" s="1"/>
  <c r="V269" s="1"/>
  <c r="V23"/>
  <c r="X23" s="1"/>
  <c r="AB23" s="1"/>
  <c r="V6"/>
  <c r="X6" s="1"/>
  <c r="AB6" s="1"/>
  <c r="V87"/>
  <c r="X87" s="1"/>
  <c r="AB87" s="1"/>
  <c r="V262"/>
  <c r="X262" s="1"/>
  <c r="AB262" s="1"/>
  <c r="V85"/>
  <c r="X85" s="1"/>
  <c r="AB85" s="1"/>
  <c r="V34"/>
  <c r="X34" s="1"/>
  <c r="AB34" s="1"/>
  <c r="V232"/>
  <c r="X232" s="1"/>
  <c r="AB232" s="1"/>
  <c r="V82"/>
  <c r="X82" s="1"/>
  <c r="AB82" s="1"/>
  <c r="V107"/>
  <c r="X107" s="1"/>
  <c r="AB107" s="1"/>
  <c r="V237"/>
  <c r="X237" s="1"/>
  <c r="AB237" s="1"/>
  <c r="V75"/>
  <c r="X75" s="1"/>
  <c r="AB75" s="1"/>
  <c r="V100"/>
  <c r="X100" s="1"/>
  <c r="AB100" s="1"/>
  <c r="V80"/>
  <c r="X80" s="1"/>
  <c r="AB80" s="1"/>
  <c r="V207"/>
  <c r="X207" s="1"/>
  <c r="AB207" s="1"/>
  <c r="V261"/>
  <c r="X261" s="1"/>
  <c r="AB261" s="1"/>
  <c r="V71"/>
  <c r="X71" s="1"/>
  <c r="AB71" s="1"/>
  <c r="V37"/>
  <c r="X37" s="1"/>
  <c r="AB37" s="1"/>
  <c r="V53"/>
  <c r="X53" s="1"/>
  <c r="AB53" s="1"/>
  <c r="V252"/>
  <c r="X252" s="1"/>
  <c r="AB252" s="1"/>
  <c r="V137"/>
  <c r="X137" s="1"/>
  <c r="AB137" s="1"/>
  <c r="V51"/>
  <c r="X51" s="1"/>
  <c r="AB51" s="1"/>
  <c r="V218"/>
  <c r="X218" s="1"/>
  <c r="AB218" s="1"/>
  <c r="V156"/>
  <c r="X156" s="1"/>
  <c r="AB156" s="1"/>
  <c r="V161"/>
  <c r="X161" s="1"/>
  <c r="AB161" s="1"/>
  <c r="V133"/>
  <c r="X133" s="1"/>
  <c r="AB133" s="1"/>
  <c r="V106"/>
  <c r="X106" s="1"/>
  <c r="V225"/>
  <c r="X225" s="1"/>
  <c r="AB225" s="1"/>
  <c r="V74"/>
  <c r="X74" s="1"/>
  <c r="AB74" s="1"/>
  <c r="V210"/>
  <c r="X210" s="1"/>
  <c r="AB210" s="1"/>
  <c r="V239"/>
  <c r="X239" s="1"/>
  <c r="AB239" s="1"/>
  <c r="V41"/>
  <c r="X41" s="1"/>
  <c r="AB41" s="1"/>
  <c r="V140"/>
  <c r="X140" s="1"/>
  <c r="AB140" s="1"/>
  <c r="E271" i="1"/>
  <c r="H5"/>
  <c r="J208"/>
  <c r="D208" i="8"/>
  <c r="S208" i="1"/>
  <c r="J10"/>
  <c r="D10" i="8"/>
  <c r="S10" i="1"/>
  <c r="J253"/>
  <c r="D253" i="8"/>
  <c r="S253" i="1"/>
  <c r="J50"/>
  <c r="D50" i="8"/>
  <c r="S50" i="1"/>
  <c r="J35"/>
  <c r="D35" i="8"/>
  <c r="S35" i="1"/>
  <c r="J176"/>
  <c r="D176" i="8"/>
  <c r="S176" i="1"/>
  <c r="J30"/>
  <c r="D30" i="8"/>
  <c r="S30" i="1"/>
  <c r="J131"/>
  <c r="D131" i="8"/>
  <c r="S131" i="1"/>
  <c r="J55"/>
  <c r="D55" i="8"/>
  <c r="S55" i="1"/>
  <c r="J124"/>
  <c r="D124" i="8"/>
  <c r="S124" i="1"/>
  <c r="J249"/>
  <c r="D249" i="8"/>
  <c r="S249" i="1"/>
  <c r="J220"/>
  <c r="D220" i="8"/>
  <c r="S220" i="1"/>
  <c r="J238"/>
  <c r="D238" i="8"/>
  <c r="S238" i="1"/>
  <c r="J43"/>
  <c r="D43" i="8"/>
  <c r="S43" i="1"/>
  <c r="J205"/>
  <c r="D205" i="8"/>
  <c r="S205" i="1"/>
  <c r="J36"/>
  <c r="D36" i="8"/>
  <c r="S36" i="1"/>
  <c r="J215"/>
  <c r="D215" i="8"/>
  <c r="S215" i="1"/>
  <c r="J243"/>
  <c r="D243" i="8"/>
  <c r="S243" i="1"/>
  <c r="J144"/>
  <c r="D144" i="8"/>
  <c r="S144" i="1"/>
  <c r="J264"/>
  <c r="D264" i="8"/>
  <c r="S264" i="1"/>
  <c r="J197"/>
  <c r="D197" i="8"/>
  <c r="S197" i="1"/>
  <c r="J67"/>
  <c r="D67" i="8"/>
  <c r="S67" i="1"/>
  <c r="J84"/>
  <c r="D84" i="8"/>
  <c r="S84" i="1"/>
  <c r="J227"/>
  <c r="D227" i="8"/>
  <c r="S227" i="1"/>
  <c r="J128"/>
  <c r="D128" i="8"/>
  <c r="S128" i="1"/>
  <c r="J89"/>
  <c r="D89" i="8"/>
  <c r="S89" i="1"/>
  <c r="J192"/>
  <c r="D192" i="8"/>
  <c r="S192" i="1"/>
  <c r="J117"/>
  <c r="D117" i="8"/>
  <c r="S117" i="1"/>
  <c r="J193"/>
  <c r="D193" i="8"/>
  <c r="S193" i="1"/>
  <c r="J147"/>
  <c r="D147" i="8"/>
  <c r="S147" i="1"/>
  <c r="J57"/>
  <c r="D57" i="8"/>
  <c r="S57" i="1"/>
  <c r="J108" l="1"/>
  <c r="L108" s="1"/>
  <c r="S108"/>
  <c r="AB106" i="7"/>
  <c r="X108"/>
  <c r="AB108" s="1"/>
  <c r="Z68"/>
  <c r="Z164"/>
  <c r="Z224"/>
  <c r="Z73"/>
  <c r="Z40"/>
  <c r="Z48"/>
  <c r="Z163"/>
  <c r="Z120"/>
  <c r="Z213"/>
  <c r="Z95"/>
  <c r="Z106"/>
  <c r="Z161"/>
  <c r="Z155"/>
  <c r="Z135"/>
  <c r="Z223"/>
  <c r="Z193"/>
  <c r="Z205"/>
  <c r="Z81"/>
  <c r="Z112"/>
  <c r="Z240"/>
  <c r="Z133"/>
  <c r="Z156"/>
  <c r="Z166"/>
  <c r="Z147"/>
  <c r="Z36"/>
  <c r="Z16"/>
  <c r="Z190"/>
  <c r="Z265"/>
  <c r="Z8"/>
  <c r="Z143"/>
  <c r="Z137"/>
  <c r="Z53"/>
  <c r="Z261"/>
  <c r="Z107"/>
  <c r="Z232"/>
  <c r="Z85"/>
  <c r="Z6"/>
  <c r="Z13"/>
  <c r="Z111"/>
  <c r="Z202"/>
  <c r="Z32"/>
  <c r="Z186"/>
  <c r="Z138"/>
  <c r="Z12"/>
  <c r="Z98"/>
  <c r="Z148"/>
  <c r="Z235"/>
  <c r="Z191"/>
  <c r="Z113"/>
  <c r="Z63"/>
  <c r="Z67"/>
  <c r="Z55"/>
  <c r="Z88"/>
  <c r="Z251"/>
  <c r="Z76"/>
  <c r="Z129"/>
  <c r="Z134"/>
  <c r="Z179"/>
  <c r="Z136"/>
  <c r="Z97"/>
  <c r="Z66"/>
  <c r="Z204"/>
  <c r="Z19"/>
  <c r="Z159"/>
  <c r="Z259"/>
  <c r="Z196"/>
  <c r="Z165"/>
  <c r="Z51"/>
  <c r="Z252"/>
  <c r="Z207"/>
  <c r="Z82"/>
  <c r="Z34"/>
  <c r="Z23"/>
  <c r="Z233"/>
  <c r="Z209"/>
  <c r="Z170"/>
  <c r="Z92"/>
  <c r="Z110"/>
  <c r="Z150"/>
  <c r="Z219"/>
  <c r="Z248"/>
  <c r="Z42"/>
  <c r="Z187"/>
  <c r="Z245"/>
  <c r="Z266"/>
  <c r="Z246"/>
  <c r="Z25"/>
  <c r="Z263"/>
  <c r="Z84"/>
  <c r="Z197"/>
  <c r="Z243"/>
  <c r="Z238"/>
  <c r="Z131"/>
  <c r="Z211"/>
  <c r="Z189"/>
  <c r="Z169"/>
  <c r="Z77"/>
  <c r="Z152"/>
  <c r="Z86"/>
  <c r="Z188"/>
  <c r="Z234"/>
  <c r="Z178"/>
  <c r="Z17"/>
  <c r="Z153"/>
  <c r="Z260"/>
  <c r="Z142"/>
  <c r="Z115"/>
  <c r="Z21"/>
  <c r="F117" i="8"/>
  <c r="P117" i="1"/>
  <c r="L117"/>
  <c r="L84"/>
  <c r="F84" i="8"/>
  <c r="P84" i="1"/>
  <c r="P144"/>
  <c r="F144" i="8"/>
  <c r="L144" i="1"/>
  <c r="F205" i="8"/>
  <c r="P205" i="1"/>
  <c r="L205"/>
  <c r="P220"/>
  <c r="F220" i="8"/>
  <c r="L220" i="1"/>
  <c r="F50" i="8"/>
  <c r="L50" i="1"/>
  <c r="P50"/>
  <c r="L147"/>
  <c r="F147" i="8"/>
  <c r="P147" i="1"/>
  <c r="F89" i="8"/>
  <c r="P89" i="1"/>
  <c r="L89"/>
  <c r="F67" i="8"/>
  <c r="L67" i="1"/>
  <c r="P67"/>
  <c r="L243"/>
  <c r="F243" i="8"/>
  <c r="P243" i="1"/>
  <c r="F43" i="8"/>
  <c r="P43" i="1"/>
  <c r="L43"/>
  <c r="F249" i="8"/>
  <c r="P249" i="1"/>
  <c r="L249"/>
  <c r="F30" i="8"/>
  <c r="P30" i="1"/>
  <c r="L30"/>
  <c r="F253" i="8"/>
  <c r="P253" i="1"/>
  <c r="L253"/>
  <c r="F193" i="8"/>
  <c r="P193" i="1"/>
  <c r="L193"/>
  <c r="L128"/>
  <c r="P128"/>
  <c r="F128" i="8"/>
  <c r="F197"/>
  <c r="P197" i="1"/>
  <c r="L197"/>
  <c r="P215"/>
  <c r="F215" i="8"/>
  <c r="L215" i="1"/>
  <c r="F238" i="8"/>
  <c r="P238" i="1"/>
  <c r="L238"/>
  <c r="L124"/>
  <c r="P124"/>
  <c r="F124" i="8"/>
  <c r="P176" i="1"/>
  <c r="F176" i="8"/>
  <c r="L176" i="1"/>
  <c r="P10"/>
  <c r="L10"/>
  <c r="F10" i="8"/>
  <c r="J5" i="1"/>
  <c r="D5" i="8"/>
  <c r="S5" i="1"/>
  <c r="AB146" i="7"/>
  <c r="X267"/>
  <c r="AB267" s="1"/>
  <c r="P211" i="1"/>
  <c r="F211" i="8"/>
  <c r="L211" i="1"/>
  <c r="F260" i="8"/>
  <c r="P260" i="1"/>
  <c r="L260"/>
  <c r="F45" i="8"/>
  <c r="P45" i="1"/>
  <c r="L45"/>
  <c r="P104"/>
  <c r="L104"/>
  <c r="F104" i="8"/>
  <c r="F81"/>
  <c r="P81" i="1"/>
  <c r="L81"/>
  <c r="F114" i="8"/>
  <c r="P114" i="1"/>
  <c r="L114"/>
  <c r="F185" i="8"/>
  <c r="P185" i="1"/>
  <c r="L185"/>
  <c r="L28"/>
  <c r="P28"/>
  <c r="F28" i="8"/>
  <c r="F41"/>
  <c r="L41" i="1"/>
  <c r="P41"/>
  <c r="F225" i="8"/>
  <c r="P225" i="1"/>
  <c r="L225"/>
  <c r="P156"/>
  <c r="F156" i="8"/>
  <c r="L156" i="1"/>
  <c r="F252" i="8"/>
  <c r="P252" i="1"/>
  <c r="L252"/>
  <c r="F261" i="8"/>
  <c r="P261" i="1"/>
  <c r="L261"/>
  <c r="F75" i="8"/>
  <c r="L75" i="1"/>
  <c r="P75"/>
  <c r="P232"/>
  <c r="F232" i="8"/>
  <c r="L232" i="1"/>
  <c r="F87" i="8"/>
  <c r="P87" i="1"/>
  <c r="L87"/>
  <c r="F73" i="8"/>
  <c r="P73" i="1"/>
  <c r="L73"/>
  <c r="F162" i="8"/>
  <c r="P162" i="1"/>
  <c r="L162"/>
  <c r="F31" i="8"/>
  <c r="P31" i="1"/>
  <c r="L31"/>
  <c r="P90"/>
  <c r="F90" i="8"/>
  <c r="L90" i="1"/>
  <c r="P228"/>
  <c r="F228" i="8"/>
  <c r="L228" i="1"/>
  <c r="P123"/>
  <c r="L123"/>
  <c r="F123" i="8"/>
  <c r="P86" i="1"/>
  <c r="F86" i="8"/>
  <c r="L86" i="1"/>
  <c r="L263"/>
  <c r="F263" i="8"/>
  <c r="P263" i="1"/>
  <c r="F13" i="8"/>
  <c r="P13" i="1"/>
  <c r="L13"/>
  <c r="F54" i="8"/>
  <c r="P54" i="1"/>
  <c r="L54"/>
  <c r="F40" i="8"/>
  <c r="P40" i="1"/>
  <c r="L40"/>
  <c r="F209" i="8"/>
  <c r="P209" i="1"/>
  <c r="L209"/>
  <c r="P160"/>
  <c r="F160" i="8"/>
  <c r="L160" i="1"/>
  <c r="F213" i="8"/>
  <c r="P213" i="1"/>
  <c r="L213"/>
  <c r="P171"/>
  <c r="F171" i="8"/>
  <c r="L171" i="1"/>
  <c r="L234"/>
  <c r="F234" i="8"/>
  <c r="P234" i="1"/>
  <c r="L92"/>
  <c r="F92" i="8"/>
  <c r="P92" i="1"/>
  <c r="P132"/>
  <c r="F132" i="8"/>
  <c r="L132" i="1"/>
  <c r="F47" i="8"/>
  <c r="P47" i="1"/>
  <c r="L47"/>
  <c r="P136"/>
  <c r="F136" i="8"/>
  <c r="L136" i="1"/>
  <c r="F60" i="8"/>
  <c r="P60" i="1"/>
  <c r="L60"/>
  <c r="L7"/>
  <c r="F7" i="8"/>
  <c r="P7" i="1"/>
  <c r="F97" i="8"/>
  <c r="P97" i="1"/>
  <c r="L97"/>
  <c r="F118" i="8"/>
  <c r="P118" i="1"/>
  <c r="L118"/>
  <c r="P219"/>
  <c r="F219" i="8"/>
  <c r="L219" i="1"/>
  <c r="L247"/>
  <c r="F247" i="8"/>
  <c r="P247" i="1"/>
  <c r="F42" i="8"/>
  <c r="L42" i="1"/>
  <c r="P42"/>
  <c r="F64" i="8"/>
  <c r="P64" i="1"/>
  <c r="L64"/>
  <c r="F9" i="8"/>
  <c r="L9" i="1"/>
  <c r="P9"/>
  <c r="F241" i="8"/>
  <c r="P241" i="1"/>
  <c r="L241"/>
  <c r="P223"/>
  <c r="F223" i="8"/>
  <c r="L223" i="1"/>
  <c r="F245" i="8"/>
  <c r="P245" i="1"/>
  <c r="L245"/>
  <c r="F62" i="8"/>
  <c r="L62" i="1"/>
  <c r="P62"/>
  <c r="P236"/>
  <c r="F236" i="8"/>
  <c r="L236" i="1"/>
  <c r="F257" i="8"/>
  <c r="P257" i="1"/>
  <c r="L257"/>
  <c r="P61"/>
  <c r="F61" i="8"/>
  <c r="L61" i="1"/>
  <c r="F166" i="8"/>
  <c r="P166" i="1"/>
  <c r="L166"/>
  <c r="F246" i="8"/>
  <c r="P246" i="1"/>
  <c r="L246"/>
  <c r="F244" i="8"/>
  <c r="P244" i="1"/>
  <c r="L244"/>
  <c r="F25" i="8"/>
  <c r="P25" i="1"/>
  <c r="L25"/>
  <c r="Z41" i="7"/>
  <c r="Z210"/>
  <c r="Z225"/>
  <c r="Z37"/>
  <c r="Z80"/>
  <c r="Z75"/>
  <c r="Z87"/>
  <c r="Z22"/>
  <c r="Z175"/>
  <c r="Z54"/>
  <c r="Z70"/>
  <c r="Z160"/>
  <c r="Z27"/>
  <c r="Z171"/>
  <c r="Z183"/>
  <c r="Z39"/>
  <c r="Z38"/>
  <c r="Z149"/>
  <c r="Z65"/>
  <c r="Z15"/>
  <c r="Z125"/>
  <c r="Z14"/>
  <c r="Z168"/>
  <c r="Z247"/>
  <c r="Z158"/>
  <c r="Z64"/>
  <c r="Z99"/>
  <c r="Z9"/>
  <c r="Z241"/>
  <c r="Z79"/>
  <c r="Z198"/>
  <c r="Z20"/>
  <c r="Z62"/>
  <c r="Z236"/>
  <c r="Z257"/>
  <c r="Z145"/>
  <c r="Z61"/>
  <c r="Z199"/>
  <c r="Z244"/>
  <c r="Z195"/>
  <c r="Z256"/>
  <c r="Z157"/>
  <c r="Z57"/>
  <c r="Z192"/>
  <c r="Z128"/>
  <c r="Z144"/>
  <c r="Z215"/>
  <c r="Z220"/>
  <c r="Z124"/>
  <c r="Z176"/>
  <c r="Z50"/>
  <c r="Z10"/>
  <c r="Z91"/>
  <c r="Z139"/>
  <c r="Z45"/>
  <c r="Z230"/>
  <c r="Z104"/>
  <c r="Z52"/>
  <c r="Z114"/>
  <c r="Z194"/>
  <c r="Z185"/>
  <c r="Z28"/>
  <c r="Z31"/>
  <c r="Z90"/>
  <c r="Z116"/>
  <c r="Z228"/>
  <c r="P227" i="1"/>
  <c r="F227" i="8"/>
  <c r="L227" i="1"/>
  <c r="F264" i="8"/>
  <c r="P264" i="1"/>
  <c r="L264"/>
  <c r="F36" i="8"/>
  <c r="P36" i="1"/>
  <c r="L36"/>
  <c r="F55" i="8"/>
  <c r="P55" i="1"/>
  <c r="L55"/>
  <c r="F35" i="8"/>
  <c r="P35" i="1"/>
  <c r="L35"/>
  <c r="P208"/>
  <c r="F208" i="8"/>
  <c r="L208" i="1"/>
  <c r="L88"/>
  <c r="F88" i="8"/>
  <c r="P88" i="1"/>
  <c r="F68" i="8"/>
  <c r="P68" i="1"/>
  <c r="L68"/>
  <c r="P203"/>
  <c r="F203" i="8"/>
  <c r="L203" i="1"/>
  <c r="L163"/>
  <c r="F163" i="8"/>
  <c r="P163" i="1"/>
  <c r="F121" i="8"/>
  <c r="P121" i="1"/>
  <c r="L121"/>
  <c r="F69" i="8"/>
  <c r="P69" i="1"/>
  <c r="L69"/>
  <c r="F76" i="8"/>
  <c r="P76" i="1"/>
  <c r="L76"/>
  <c r="P115"/>
  <c r="L115"/>
  <c r="F115" i="8"/>
  <c r="L239" i="1"/>
  <c r="F239" i="8"/>
  <c r="P239" i="1"/>
  <c r="L106"/>
  <c r="F106" i="8"/>
  <c r="P106" i="1"/>
  <c r="L218"/>
  <c r="F218" i="8"/>
  <c r="P218" i="1"/>
  <c r="F53" i="8"/>
  <c r="P53" i="1"/>
  <c r="L53"/>
  <c r="P207"/>
  <c r="F207" i="8"/>
  <c r="L207" i="1"/>
  <c r="F237" i="8"/>
  <c r="P237" i="1"/>
  <c r="L237"/>
  <c r="F34" i="8"/>
  <c r="L34" i="1"/>
  <c r="P34"/>
  <c r="P6"/>
  <c r="F6" i="8"/>
  <c r="L6" i="1"/>
  <c r="H267"/>
  <c r="H271" s="1"/>
  <c r="J146"/>
  <c r="D146" i="8"/>
  <c r="D267" s="1"/>
  <c r="S146" i="1"/>
  <c r="S267" s="1"/>
  <c r="P112"/>
  <c r="F112" i="8"/>
  <c r="L112" i="1"/>
  <c r="F221" i="8"/>
  <c r="P221" i="1"/>
  <c r="L221"/>
  <c r="F56" i="8"/>
  <c r="P56" i="1"/>
  <c r="L56"/>
  <c r="F201" i="8"/>
  <c r="P201" i="1"/>
  <c r="L201"/>
  <c r="F77" i="8"/>
  <c r="P77" i="1"/>
  <c r="L77"/>
  <c r="F173" i="8"/>
  <c r="P173" i="1"/>
  <c r="L173"/>
  <c r="P157"/>
  <c r="F157" i="8"/>
  <c r="L157" i="1"/>
  <c r="F22" i="8"/>
  <c r="P22" i="1"/>
  <c r="L22"/>
  <c r="P224"/>
  <c r="F224" i="8"/>
  <c r="L224" i="1"/>
  <c r="F240" i="8"/>
  <c r="P240" i="1"/>
  <c r="L240"/>
  <c r="P188"/>
  <c r="F188" i="8"/>
  <c r="L188" i="1"/>
  <c r="L222"/>
  <c r="F222" i="8"/>
  <c r="P222" i="1"/>
  <c r="P120"/>
  <c r="F120" i="8"/>
  <c r="L120" i="1"/>
  <c r="F33" i="8"/>
  <c r="L33" i="1"/>
  <c r="P33"/>
  <c r="F111" i="8"/>
  <c r="P111" i="1"/>
  <c r="L111"/>
  <c r="P184"/>
  <c r="F184" i="8"/>
  <c r="L184" i="1"/>
  <c r="L11"/>
  <c r="P11"/>
  <c r="F11" i="8"/>
  <c r="F39"/>
  <c r="P39" i="1"/>
  <c r="L39"/>
  <c r="L32"/>
  <c r="F32" i="8"/>
  <c r="P32" i="1"/>
  <c r="F149" i="8"/>
  <c r="P149" i="1"/>
  <c r="L149"/>
  <c r="L15"/>
  <c r="P15"/>
  <c r="F15" i="8"/>
  <c r="L178" i="1"/>
  <c r="F178" i="8"/>
  <c r="P178" i="1"/>
  <c r="F125" i="8"/>
  <c r="P125" i="1"/>
  <c r="L125"/>
  <c r="P168"/>
  <c r="F168" i="8"/>
  <c r="L168" i="1"/>
  <c r="F17" i="8"/>
  <c r="L17" i="1"/>
  <c r="P17"/>
  <c r="P98"/>
  <c r="L98"/>
  <c r="F98" i="8"/>
  <c r="F59"/>
  <c r="P59" i="1"/>
  <c r="L59"/>
  <c r="P235"/>
  <c r="F235" i="8"/>
  <c r="L235" i="1"/>
  <c r="L167"/>
  <c r="F167" i="8"/>
  <c r="P167" i="1"/>
  <c r="P66"/>
  <c r="F66" i="8"/>
  <c r="L66" i="1"/>
  <c r="F258" i="8"/>
  <c r="P258" i="1"/>
  <c r="L258"/>
  <c r="L96"/>
  <c r="F96" i="8"/>
  <c r="P96" i="1"/>
  <c r="F113" i="8"/>
  <c r="P113" i="1"/>
  <c r="L113"/>
  <c r="P94"/>
  <c r="F94" i="8"/>
  <c r="L94" i="1"/>
  <c r="F101" i="8"/>
  <c r="P101" i="1"/>
  <c r="L101"/>
  <c r="P78"/>
  <c r="F78" i="8"/>
  <c r="L78" i="1"/>
  <c r="P164"/>
  <c r="F164" i="8"/>
  <c r="L164" i="1"/>
  <c r="F126" i="8"/>
  <c r="P126" i="1"/>
  <c r="L126"/>
  <c r="F177" i="8"/>
  <c r="P177" i="1"/>
  <c r="L177"/>
  <c r="F93" i="8"/>
  <c r="P93" i="1"/>
  <c r="L93"/>
  <c r="F181" i="8"/>
  <c r="P181" i="1"/>
  <c r="L181"/>
  <c r="Z140" i="7"/>
  <c r="Z239"/>
  <c r="Z74"/>
  <c r="Z46"/>
  <c r="Z203"/>
  <c r="Z121"/>
  <c r="Z216"/>
  <c r="Z69"/>
  <c r="Z58"/>
  <c r="Z49"/>
  <c r="Z162"/>
  <c r="Z123"/>
  <c r="Z29"/>
  <c r="P57" i="1"/>
  <c r="L57"/>
  <c r="F57" i="8"/>
  <c r="P192" i="1"/>
  <c r="F192" i="8"/>
  <c r="L192" i="1"/>
  <c r="P131"/>
  <c r="F131" i="8"/>
  <c r="L131" i="1"/>
  <c r="V267" i="7"/>
  <c r="Z267"/>
  <c r="P196" i="1"/>
  <c r="F196" i="8"/>
  <c r="L196" i="1"/>
  <c r="F91" i="8"/>
  <c r="P91" i="1"/>
  <c r="L91"/>
  <c r="F139" i="8"/>
  <c r="P139" i="1"/>
  <c r="L139"/>
  <c r="L230"/>
  <c r="F230" i="8"/>
  <c r="P230" i="1"/>
  <c r="P165"/>
  <c r="F165" i="8"/>
  <c r="L165" i="1"/>
  <c r="F52" i="8"/>
  <c r="P52" i="1"/>
  <c r="L52"/>
  <c r="L194"/>
  <c r="F194" i="8"/>
  <c r="P194" i="1"/>
  <c r="F129" i="8"/>
  <c r="P129" i="1"/>
  <c r="L129"/>
  <c r="L210"/>
  <c r="F210" i="8"/>
  <c r="P210" i="1"/>
  <c r="L133"/>
  <c r="F133" i="8"/>
  <c r="P133" i="1"/>
  <c r="F51" i="8"/>
  <c r="P51" i="1"/>
  <c r="L51"/>
  <c r="F37" i="8"/>
  <c r="P37" i="1"/>
  <c r="L37"/>
  <c r="F80" i="8"/>
  <c r="P80" i="1"/>
  <c r="L80"/>
  <c r="F107" i="8"/>
  <c r="P107" i="1"/>
  <c r="L107"/>
  <c r="F85" i="8"/>
  <c r="P85" i="1"/>
  <c r="L85"/>
  <c r="F23" i="8"/>
  <c r="P23" i="1"/>
  <c r="L23"/>
  <c r="F49" i="8"/>
  <c r="P49" i="1"/>
  <c r="L49"/>
  <c r="F134" i="8"/>
  <c r="L134" i="1"/>
  <c r="P134"/>
  <c r="L143"/>
  <c r="F143" i="8"/>
  <c r="P143" i="1"/>
  <c r="L116"/>
  <c r="P116"/>
  <c r="F116" i="8"/>
  <c r="P179" i="1"/>
  <c r="F179" i="8"/>
  <c r="L179" i="1"/>
  <c r="F130" i="8"/>
  <c r="P130" i="1"/>
  <c r="L130"/>
  <c r="F217" i="8"/>
  <c r="P217" i="1"/>
  <c r="L217"/>
  <c r="F29" i="8"/>
  <c r="P29" i="1"/>
  <c r="L29"/>
  <c r="P175"/>
  <c r="F175" i="8"/>
  <c r="L175" i="1"/>
  <c r="L155"/>
  <c r="F155" i="8"/>
  <c r="P155" i="1"/>
  <c r="F233" i="8"/>
  <c r="P233" i="1"/>
  <c r="L233"/>
  <c r="P70"/>
  <c r="F70" i="8"/>
  <c r="L70" i="1"/>
  <c r="F48" i="8"/>
  <c r="P48" i="1"/>
  <c r="L48"/>
  <c r="F135" i="8"/>
  <c r="P135" i="1"/>
  <c r="L135"/>
  <c r="F27" i="8"/>
  <c r="P27" i="1"/>
  <c r="L27"/>
  <c r="P183"/>
  <c r="F183" i="8"/>
  <c r="L183" i="1"/>
  <c r="L170"/>
  <c r="F170" i="8"/>
  <c r="P170" i="1"/>
  <c r="P172"/>
  <c r="F172" i="8"/>
  <c r="L172" i="1"/>
  <c r="F16" i="8"/>
  <c r="L16" i="1"/>
  <c r="P16"/>
  <c r="P200"/>
  <c r="F200" i="8"/>
  <c r="L200" i="1"/>
  <c r="F103" i="8"/>
  <c r="P103" i="1"/>
  <c r="L103"/>
  <c r="L182"/>
  <c r="F182" i="8"/>
  <c r="P182" i="1"/>
  <c r="P180"/>
  <c r="F180" i="8"/>
  <c r="L180" i="1"/>
  <c r="P127"/>
  <c r="F127" i="8"/>
  <c r="L127" i="1"/>
  <c r="L24"/>
  <c r="P24"/>
  <c r="F24" i="8"/>
  <c r="F248"/>
  <c r="P248" i="1"/>
  <c r="L248"/>
  <c r="F158" i="8"/>
  <c r="P158" i="1"/>
  <c r="L158"/>
  <c r="P187"/>
  <c r="F187" i="8"/>
  <c r="L187" i="1"/>
  <c r="F99" i="8"/>
  <c r="L99" i="1"/>
  <c r="P99"/>
  <c r="P153"/>
  <c r="F153" i="8"/>
  <c r="L153" i="1"/>
  <c r="F79" i="8"/>
  <c r="L79" i="1"/>
  <c r="P79"/>
  <c r="L198"/>
  <c r="F198" i="8"/>
  <c r="P198" i="1"/>
  <c r="L20"/>
  <c r="P20"/>
  <c r="F20" i="8"/>
  <c r="L190" i="1"/>
  <c r="F190" i="8"/>
  <c r="P190" i="1"/>
  <c r="F266" i="8"/>
  <c r="P266" i="1"/>
  <c r="L266"/>
  <c r="P145"/>
  <c r="F145" i="8"/>
  <c r="L145" i="1"/>
  <c r="P199"/>
  <c r="F199" i="8"/>
  <c r="L199" i="1"/>
  <c r="L159"/>
  <c r="F159" i="8"/>
  <c r="P159" i="1"/>
  <c r="F8" i="8"/>
  <c r="L8" i="1"/>
  <c r="P8"/>
  <c r="P195"/>
  <c r="F195" i="8"/>
  <c r="L195" i="1"/>
  <c r="F256" i="8"/>
  <c r="P256" i="1"/>
  <c r="L256"/>
  <c r="Z218" i="7"/>
  <c r="Z71"/>
  <c r="Z100"/>
  <c r="Z237"/>
  <c r="Z262"/>
  <c r="Z141"/>
  <c r="Z26"/>
  <c r="Z184"/>
  <c r="Z11"/>
  <c r="Z172"/>
  <c r="Z132"/>
  <c r="Z47"/>
  <c r="Z200"/>
  <c r="Z7"/>
  <c r="Z180"/>
  <c r="Z59"/>
  <c r="Z122"/>
  <c r="Z167"/>
  <c r="Z229"/>
  <c r="Z258"/>
  <c r="Z44"/>
  <c r="Z96"/>
  <c r="Z154"/>
  <c r="Z94"/>
  <c r="Z102"/>
  <c r="Z101"/>
  <c r="Z78"/>
  <c r="Z212"/>
  <c r="Z93"/>
  <c r="Z231"/>
  <c r="Z18"/>
  <c r="Z117"/>
  <c r="Z89"/>
  <c r="Z227"/>
  <c r="Z264"/>
  <c r="Z43"/>
  <c r="Z249"/>
  <c r="Z30"/>
  <c r="Z35"/>
  <c r="Z253"/>
  <c r="Z208"/>
  <c r="F46" i="8"/>
  <c r="P46" i="1"/>
  <c r="L46"/>
  <c r="F189" i="8"/>
  <c r="P189" i="1"/>
  <c r="L189"/>
  <c r="L251"/>
  <c r="F251" i="8"/>
  <c r="P251" i="1"/>
  <c r="F169" i="8"/>
  <c r="P169" i="1"/>
  <c r="L169"/>
  <c r="P216"/>
  <c r="F216" i="8"/>
  <c r="L216" i="1"/>
  <c r="F142" i="8"/>
  <c r="P142" i="1"/>
  <c r="L142"/>
  <c r="F58" i="8"/>
  <c r="L58" i="1"/>
  <c r="P58"/>
  <c r="F21" i="8"/>
  <c r="P21" i="1"/>
  <c r="L21"/>
  <c r="P140"/>
  <c r="F140" i="8"/>
  <c r="L140" i="1"/>
  <c r="P74"/>
  <c r="F74" i="8"/>
  <c r="L74" i="1"/>
  <c r="P161"/>
  <c r="F161" i="8"/>
  <c r="L161" i="1"/>
  <c r="P137"/>
  <c r="F137" i="8"/>
  <c r="L137" i="1"/>
  <c r="F71" i="8"/>
  <c r="L71" i="1"/>
  <c r="P71"/>
  <c r="F100" i="8"/>
  <c r="P100" i="1"/>
  <c r="L100"/>
  <c r="P82"/>
  <c r="F82" i="8"/>
  <c r="L82" i="1"/>
  <c r="F262" i="8"/>
  <c r="P262" i="1"/>
  <c r="L262"/>
  <c r="F250" i="8"/>
  <c r="P250" i="1"/>
  <c r="L250"/>
  <c r="L151"/>
  <c r="F151" i="8"/>
  <c r="P151" i="1"/>
  <c r="F72" i="8"/>
  <c r="P72" i="1"/>
  <c r="L72"/>
  <c r="L226"/>
  <c r="F226" i="8"/>
  <c r="P226" i="1"/>
  <c r="L255"/>
  <c r="F255" i="8"/>
  <c r="P255" i="1"/>
  <c r="P152"/>
  <c r="F152" i="8"/>
  <c r="L152" i="1"/>
  <c r="L174"/>
  <c r="F174" i="8"/>
  <c r="P174" i="1"/>
  <c r="F12" i="8"/>
  <c r="P12" i="1"/>
  <c r="L12"/>
  <c r="L214"/>
  <c r="F214" i="8"/>
  <c r="P214" i="1"/>
  <c r="L206"/>
  <c r="F206" i="8"/>
  <c r="P206" i="1"/>
  <c r="F254" i="8"/>
  <c r="P254" i="1"/>
  <c r="L254"/>
  <c r="P141"/>
  <c r="F141" i="8"/>
  <c r="L141" i="1"/>
  <c r="P119"/>
  <c r="F119" i="8"/>
  <c r="L119" i="1"/>
  <c r="F83" i="8"/>
  <c r="P83" i="1"/>
  <c r="L83"/>
  <c r="F26" i="8"/>
  <c r="L26" i="1"/>
  <c r="P26"/>
  <c r="F95" i="8"/>
  <c r="P95" i="1"/>
  <c r="L95"/>
  <c r="L202"/>
  <c r="F202" i="8"/>
  <c r="P202" i="1"/>
  <c r="F38" i="8"/>
  <c r="P38" i="1"/>
  <c r="L38"/>
  <c r="L186"/>
  <c r="F186" i="8"/>
  <c r="P186" i="1"/>
  <c r="P65"/>
  <c r="F65" i="8"/>
  <c r="L65" i="1"/>
  <c r="F110" i="8"/>
  <c r="P110" i="1"/>
  <c r="L110"/>
  <c r="F138" i="8"/>
  <c r="L138" i="1"/>
  <c r="P138"/>
  <c r="P14"/>
  <c r="F14" i="8"/>
  <c r="L14" i="1"/>
  <c r="F150" i="8"/>
  <c r="P150" i="1"/>
  <c r="L150"/>
  <c r="AB5" i="7"/>
  <c r="X269"/>
  <c r="F148" i="8"/>
  <c r="P148" i="1"/>
  <c r="L148"/>
  <c r="F122" i="8"/>
  <c r="P122" i="1"/>
  <c r="L122"/>
  <c r="P191"/>
  <c r="F191" i="8"/>
  <c r="L191" i="1"/>
  <c r="F229" i="8"/>
  <c r="P229" i="1"/>
  <c r="L229"/>
  <c r="P204"/>
  <c r="F204" i="8"/>
  <c r="L204" i="1"/>
  <c r="F44" i="8"/>
  <c r="P44" i="1"/>
  <c r="L44"/>
  <c r="F154" i="8"/>
  <c r="P154" i="1"/>
  <c r="L154"/>
  <c r="F19" i="8"/>
  <c r="P19" i="1"/>
  <c r="L19"/>
  <c r="P102"/>
  <c r="F102" i="8"/>
  <c r="L102" i="1"/>
  <c r="F63" i="8"/>
  <c r="P63" i="1"/>
  <c r="L63"/>
  <c r="P212"/>
  <c r="F212" i="8"/>
  <c r="L212" i="1"/>
  <c r="F265" i="8"/>
  <c r="P265" i="1"/>
  <c r="L265"/>
  <c r="F242" i="8"/>
  <c r="P242" i="1"/>
  <c r="L242"/>
  <c r="L259"/>
  <c r="F259" i="8"/>
  <c r="P259" i="1"/>
  <c r="P231"/>
  <c r="F231" i="8"/>
  <c r="L231" i="1"/>
  <c r="F18" i="8"/>
  <c r="L18" i="1"/>
  <c r="P18"/>
  <c r="Z174" i="7"/>
  <c r="Z214"/>
  <c r="Z206"/>
  <c r="Z254"/>
  <c r="Z222"/>
  <c r="Z119"/>
  <c r="Z33"/>
  <c r="Z83"/>
  <c r="Z103"/>
  <c r="Z60"/>
  <c r="Z182"/>
  <c r="Z127"/>
  <c r="Z118"/>
  <c r="Z24"/>
  <c r="Z126"/>
  <c r="Z242"/>
  <c r="Z177"/>
  <c r="Z181"/>
  <c r="Z173"/>
  <c r="Z250"/>
  <c r="Z151"/>
  <c r="Z221"/>
  <c r="Z72"/>
  <c r="Z56"/>
  <c r="Z226"/>
  <c r="Z201"/>
  <c r="Z255"/>
  <c r="Z130"/>
  <c r="Z217"/>
  <c r="F108" i="8" l="1"/>
  <c r="Z108" i="7"/>
  <c r="Z269" s="1"/>
  <c r="P108" i="1"/>
  <c r="J231" i="8"/>
  <c r="J212"/>
  <c r="J44"/>
  <c r="J191"/>
  <c r="J150"/>
  <c r="J95"/>
  <c r="J12"/>
  <c r="J21"/>
  <c r="J169"/>
  <c r="J195"/>
  <c r="J145"/>
  <c r="J266"/>
  <c r="J20"/>
  <c r="J198"/>
  <c r="J79"/>
  <c r="J187"/>
  <c r="J158"/>
  <c r="J24"/>
  <c r="J127"/>
  <c r="J200"/>
  <c r="J16"/>
  <c r="J183"/>
  <c r="J27"/>
  <c r="J70"/>
  <c r="J233"/>
  <c r="J217"/>
  <c r="J85"/>
  <c r="J51"/>
  <c r="J230"/>
  <c r="J139"/>
  <c r="J93"/>
  <c r="J164"/>
  <c r="J167"/>
  <c r="J98"/>
  <c r="J149"/>
  <c r="J120"/>
  <c r="J224"/>
  <c r="J22"/>
  <c r="J201"/>
  <c r="J112"/>
  <c r="J267" i="1"/>
  <c r="L267" s="1"/>
  <c r="F146" i="8"/>
  <c r="P146" i="1"/>
  <c r="P267" s="1"/>
  <c r="L146"/>
  <c r="J207" i="8"/>
  <c r="J53"/>
  <c r="J239"/>
  <c r="J88"/>
  <c r="J36"/>
  <c r="J246"/>
  <c r="J223"/>
  <c r="J241"/>
  <c r="J171"/>
  <c r="J213"/>
  <c r="J54"/>
  <c r="J86"/>
  <c r="J162"/>
  <c r="J232"/>
  <c r="J75"/>
  <c r="J156"/>
  <c r="J225"/>
  <c r="J28"/>
  <c r="J114"/>
  <c r="J104"/>
  <c r="J260"/>
  <c r="J124"/>
  <c r="J128"/>
  <c r="J253"/>
  <c r="J147"/>
  <c r="J50"/>
  <c r="J144"/>
  <c r="J63"/>
  <c r="J214"/>
  <c r="J255"/>
  <c r="J262"/>
  <c r="J259"/>
  <c r="J242"/>
  <c r="J148"/>
  <c r="J65"/>
  <c r="J26"/>
  <c r="J141"/>
  <c r="J254"/>
  <c r="J226"/>
  <c r="J72"/>
  <c r="J137"/>
  <c r="J58"/>
  <c r="J248"/>
  <c r="J180"/>
  <c r="J135"/>
  <c r="J130"/>
  <c r="J116"/>
  <c r="J143"/>
  <c r="J134"/>
  <c r="J107"/>
  <c r="J194"/>
  <c r="J52"/>
  <c r="J91"/>
  <c r="J57"/>
  <c r="J177"/>
  <c r="J78"/>
  <c r="J101"/>
  <c r="J96"/>
  <c r="J258"/>
  <c r="J235"/>
  <c r="J59"/>
  <c r="J168"/>
  <c r="J125"/>
  <c r="J15"/>
  <c r="J11"/>
  <c r="J184"/>
  <c r="J111"/>
  <c r="J222"/>
  <c r="J56"/>
  <c r="J6"/>
  <c r="J34"/>
  <c r="J76"/>
  <c r="J163"/>
  <c r="J208"/>
  <c r="J35"/>
  <c r="J264"/>
  <c r="J25"/>
  <c r="J166"/>
  <c r="J236"/>
  <c r="J62"/>
  <c r="J9"/>
  <c r="J247"/>
  <c r="J7"/>
  <c r="J60"/>
  <c r="J132"/>
  <c r="J13"/>
  <c r="J73"/>
  <c r="J261"/>
  <c r="J41"/>
  <c r="J81"/>
  <c r="J215"/>
  <c r="J197"/>
  <c r="J30"/>
  <c r="J243"/>
  <c r="J67"/>
  <c r="J84"/>
  <c r="J117"/>
  <c r="D269"/>
  <c r="J202"/>
  <c r="J140"/>
  <c r="J265"/>
  <c r="J138"/>
  <c r="J186"/>
  <c r="J38"/>
  <c r="J83"/>
  <c r="J174"/>
  <c r="J82"/>
  <c r="J100"/>
  <c r="J161"/>
  <c r="J142"/>
  <c r="J251"/>
  <c r="J189"/>
  <c r="J256"/>
  <c r="J159"/>
  <c r="J190"/>
  <c r="J153"/>
  <c r="J99"/>
  <c r="J182"/>
  <c r="J103"/>
  <c r="J172"/>
  <c r="J48"/>
  <c r="J155"/>
  <c r="J49"/>
  <c r="J80"/>
  <c r="J133"/>
  <c r="J131"/>
  <c r="J126"/>
  <c r="J32"/>
  <c r="J39"/>
  <c r="J33"/>
  <c r="J188"/>
  <c r="J240"/>
  <c r="J157"/>
  <c r="J173"/>
  <c r="J221"/>
  <c r="J237"/>
  <c r="J218"/>
  <c r="J115"/>
  <c r="J69"/>
  <c r="J203"/>
  <c r="J68"/>
  <c r="J55"/>
  <c r="J245"/>
  <c r="J64"/>
  <c r="J219"/>
  <c r="J118"/>
  <c r="J92"/>
  <c r="J160"/>
  <c r="J209"/>
  <c r="J123"/>
  <c r="J228"/>
  <c r="J87"/>
  <c r="J252"/>
  <c r="J211"/>
  <c r="J10"/>
  <c r="J176"/>
  <c r="J249"/>
  <c r="J89"/>
  <c r="J220"/>
  <c r="J205"/>
  <c r="S271" i="1"/>
  <c r="J122" i="8"/>
  <c r="J119"/>
  <c r="J216"/>
  <c r="J8"/>
  <c r="J18"/>
  <c r="J102"/>
  <c r="J19"/>
  <c r="J204"/>
  <c r="J229"/>
  <c r="J14"/>
  <c r="J154"/>
  <c r="J110"/>
  <c r="J206"/>
  <c r="J152"/>
  <c r="J151"/>
  <c r="J250"/>
  <c r="J71"/>
  <c r="J74"/>
  <c r="J46"/>
  <c r="J199"/>
  <c r="J170"/>
  <c r="J175"/>
  <c r="J29"/>
  <c r="J179"/>
  <c r="J23"/>
  <c r="J37"/>
  <c r="J210"/>
  <c r="J129"/>
  <c r="J165"/>
  <c r="J196"/>
  <c r="J192"/>
  <c r="J181"/>
  <c r="J94"/>
  <c r="J113"/>
  <c r="J66"/>
  <c r="J17"/>
  <c r="J178"/>
  <c r="J77"/>
  <c r="J106"/>
  <c r="J108" s="1"/>
  <c r="J121"/>
  <c r="J227"/>
  <c r="J244"/>
  <c r="J61"/>
  <c r="J257"/>
  <c r="J42"/>
  <c r="J97"/>
  <c r="J136"/>
  <c r="J47"/>
  <c r="J234"/>
  <c r="J40"/>
  <c r="J263"/>
  <c r="J90"/>
  <c r="J31"/>
  <c r="J185"/>
  <c r="J45"/>
  <c r="J271" i="1"/>
  <c r="L271" s="1"/>
  <c r="F5" i="8"/>
  <c r="P5" i="1"/>
  <c r="P271" s="1"/>
  <c r="L5"/>
  <c r="J238" i="8"/>
  <c r="J193"/>
  <c r="J43"/>
  <c r="H267" l="1"/>
  <c r="F267"/>
  <c r="F269" s="1"/>
  <c r="J146" l="1"/>
  <c r="J267" s="1"/>
  <c r="H269"/>
  <c r="J5"/>
  <c r="J269" s="1"/>
  <c r="H272" l="1"/>
  <c r="H274"/>
  <c r="J274" s="1"/>
  <c r="H275"/>
  <c r="J275" s="1"/>
  <c r="H273"/>
  <c r="J273" s="1"/>
  <c r="H277" l="1"/>
  <c r="J272"/>
  <c r="J277" s="1"/>
</calcChain>
</file>

<file path=xl/comments1.xml><?xml version="1.0" encoding="utf-8"?>
<comments xmlns="http://schemas.openxmlformats.org/spreadsheetml/2006/main">
  <authors>
    <author>SBC1</author>
  </authors>
  <commentList>
    <comment ref="A9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B9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A149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B149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A236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  <comment ref="B236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</commentList>
</comments>
</file>

<file path=xl/comments2.xml><?xml version="1.0" encoding="utf-8"?>
<comments xmlns="http://schemas.openxmlformats.org/spreadsheetml/2006/main">
  <authors>
    <author>SBC1</author>
  </authors>
  <commentList>
    <comment ref="A9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B9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A149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B149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A236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  <comment ref="B236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</commentList>
</comments>
</file>

<file path=xl/comments3.xml><?xml version="1.0" encoding="utf-8"?>
<comments xmlns="http://schemas.openxmlformats.org/spreadsheetml/2006/main">
  <authors>
    <author>BGH1</author>
    <author>SBC1</author>
  </authors>
  <commentList>
    <comment ref="E16" authorId="0">
      <text>
        <r>
          <rPr>
            <b/>
            <sz val="8"/>
            <color indexed="81"/>
            <rFont val="Tahoma"/>
            <family val="2"/>
          </rPr>
          <t>BGH1:</t>
        </r>
        <r>
          <rPr>
            <sz val="8"/>
            <color indexed="81"/>
            <rFont val="Tahoma"/>
            <family val="2"/>
          </rPr>
          <t xml:space="preserve">
A215 Came into exists in FY11.  This is 6mos actual &amp; 6mos estimated payroll for FY11.</t>
        </r>
      </text>
    </comment>
    <comment ref="A97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B97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A149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B149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A236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  <comment ref="B236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</commentList>
</comments>
</file>

<file path=xl/comments4.xml><?xml version="1.0" encoding="utf-8"?>
<comments xmlns="http://schemas.openxmlformats.org/spreadsheetml/2006/main">
  <authors>
    <author>SBC1</author>
    <author>Stuart B. Cargile</author>
  </authors>
  <commentList>
    <comment ref="Q16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Budgeted FY 2011</t>
        </r>
      </text>
    </comment>
    <comment ref="C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D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E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F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G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H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I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J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K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L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M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N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O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P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Q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R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V84" authorId="1">
      <text>
        <r>
          <rPr>
            <b/>
            <sz val="8"/>
            <color indexed="81"/>
            <rFont val="Tahoma"/>
            <family val="2"/>
          </rPr>
          <t>Stuart B. Cargile:</t>
        </r>
        <r>
          <rPr>
            <sz val="8"/>
            <color indexed="81"/>
            <rFont val="Tahoma"/>
            <family val="2"/>
          </rPr>
          <t xml:space="preserve">
includes A511 Vocational Nurse Exsaminers</t>
        </r>
      </text>
    </comment>
    <comment ref="W84" authorId="1">
      <text>
        <r>
          <rPr>
            <b/>
            <sz val="8"/>
            <color indexed="81"/>
            <rFont val="Tahoma"/>
            <family val="2"/>
          </rPr>
          <t>Stuart B. Cargile:</t>
        </r>
        <r>
          <rPr>
            <sz val="8"/>
            <color indexed="81"/>
            <rFont val="Tahoma"/>
            <family val="2"/>
          </rPr>
          <t xml:space="preserve">
includes A511 Vocational Nurse Exsaminers</t>
        </r>
      </text>
    </comment>
    <comment ref="X84" authorId="1">
      <text>
        <r>
          <rPr>
            <b/>
            <sz val="8"/>
            <color indexed="81"/>
            <rFont val="Tahoma"/>
            <family val="2"/>
          </rPr>
          <t>Stuart B. Cargile:</t>
        </r>
        <r>
          <rPr>
            <sz val="8"/>
            <color indexed="81"/>
            <rFont val="Tahoma"/>
            <family val="2"/>
          </rPr>
          <t xml:space="preserve">
includes A511 Vocational Nurse Exsaminers</t>
        </r>
      </text>
    </comment>
    <comment ref="A9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B9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Q134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Budgeted FY 2011</t>
        </r>
      </text>
    </comment>
    <comment ref="A149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B149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A236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  <comment ref="B236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</commentList>
</comments>
</file>

<file path=xl/comments5.xml><?xml version="1.0" encoding="utf-8"?>
<comments xmlns="http://schemas.openxmlformats.org/spreadsheetml/2006/main">
  <authors>
    <author>SBC1</author>
  </authors>
  <commentList>
    <comment ref="A9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B9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A149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B149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A236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  <comment ref="B236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</commentList>
</comments>
</file>

<file path=xl/comments6.xml><?xml version="1.0" encoding="utf-8"?>
<comments xmlns="http://schemas.openxmlformats.org/spreadsheetml/2006/main">
  <authors>
    <author>SBC1</author>
  </authors>
  <commentList>
    <comment ref="A9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B9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A149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B149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A236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  <comment ref="B236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</commentList>
</comments>
</file>

<file path=xl/sharedStrings.xml><?xml version="1.0" encoding="utf-8"?>
<sst xmlns="http://schemas.openxmlformats.org/spreadsheetml/2006/main" count="3655" uniqueCount="594">
  <si>
    <t>Total</t>
  </si>
  <si>
    <t>Payroll</t>
  </si>
  <si>
    <t>IFR</t>
  </si>
  <si>
    <t>Assessment</t>
  </si>
  <si>
    <t>% of</t>
  </si>
  <si>
    <t>Percentage</t>
  </si>
  <si>
    <t>Amount</t>
  </si>
  <si>
    <t>A101</t>
  </si>
  <si>
    <t>A102</t>
  </si>
  <si>
    <t>A103</t>
  </si>
  <si>
    <t>Legislative Council</t>
  </si>
  <si>
    <t>A104</t>
  </si>
  <si>
    <t>Legislative Budget Board</t>
  </si>
  <si>
    <t>A105</t>
  </si>
  <si>
    <t>Legislative Reference Library</t>
  </si>
  <si>
    <t>A116</t>
  </si>
  <si>
    <t>Sunset Advisory Commission</t>
  </si>
  <si>
    <t>A201</t>
  </si>
  <si>
    <t>Supreme Court of Texas</t>
  </si>
  <si>
    <t>A203</t>
  </si>
  <si>
    <t>Law Examiners, Board of</t>
  </si>
  <si>
    <t>A211</t>
  </si>
  <si>
    <t>Court of Criminal Appeals</t>
  </si>
  <si>
    <t>A212</t>
  </si>
  <si>
    <t>Court Administration, Office of</t>
  </si>
  <si>
    <t>A213</t>
  </si>
  <si>
    <t>Prosecuting Attorney, State</t>
  </si>
  <si>
    <t>A221</t>
  </si>
  <si>
    <t>A222</t>
  </si>
  <si>
    <t>A223</t>
  </si>
  <si>
    <t>A224</t>
  </si>
  <si>
    <t>A225</t>
  </si>
  <si>
    <t>A226</t>
  </si>
  <si>
    <t>A227</t>
  </si>
  <si>
    <t>A228</t>
  </si>
  <si>
    <t>A229</t>
  </si>
  <si>
    <t>A230</t>
  </si>
  <si>
    <t>A231</t>
  </si>
  <si>
    <t>A232</t>
  </si>
  <si>
    <t>A233</t>
  </si>
  <si>
    <t>A234</t>
  </si>
  <si>
    <t>A241</t>
  </si>
  <si>
    <t>A242</t>
  </si>
  <si>
    <t>Judicial Conduct, State Commission on</t>
  </si>
  <si>
    <t>A243</t>
  </si>
  <si>
    <t>Law Library, State</t>
  </si>
  <si>
    <t>A301</t>
  </si>
  <si>
    <t>Governor's Office</t>
  </si>
  <si>
    <t>A302</t>
  </si>
  <si>
    <t>Attorney General, Office of the</t>
  </si>
  <si>
    <t>A303</t>
  </si>
  <si>
    <t>A304</t>
  </si>
  <si>
    <t>Comptroller of Public Accounts, State</t>
  </si>
  <si>
    <t>A305</t>
  </si>
  <si>
    <t>General Land Office</t>
  </si>
  <si>
    <t>A306</t>
  </si>
  <si>
    <t>Library and Archives Commission</t>
  </si>
  <si>
    <t>A307</t>
  </si>
  <si>
    <t>Secretary of State</t>
  </si>
  <si>
    <t>A308</t>
  </si>
  <si>
    <t>State Auditor's Office</t>
  </si>
  <si>
    <t>A312</t>
  </si>
  <si>
    <t>A313</t>
  </si>
  <si>
    <t>Information Resources, Dept. of</t>
  </si>
  <si>
    <t>A320</t>
  </si>
  <si>
    <t>A325</t>
  </si>
  <si>
    <t>A329</t>
  </si>
  <si>
    <t>Real Estate Commission</t>
  </si>
  <si>
    <t>A332</t>
  </si>
  <si>
    <t>Housing and Community Affairs, Dept. of</t>
  </si>
  <si>
    <t>A338</t>
  </si>
  <si>
    <t>Pension Review Board, State</t>
  </si>
  <si>
    <t>A347</t>
  </si>
  <si>
    <t>Public Finance Authority</t>
  </si>
  <si>
    <t>A352</t>
  </si>
  <si>
    <t>Bond Review Board</t>
  </si>
  <si>
    <t>A356</t>
  </si>
  <si>
    <t>Ethics Commission</t>
  </si>
  <si>
    <t>A359</t>
  </si>
  <si>
    <t>Office of Public Insurance Counsel</t>
  </si>
  <si>
    <t>A360</t>
  </si>
  <si>
    <t>State Office of Administrative Hearings</t>
  </si>
  <si>
    <t>A362</t>
  </si>
  <si>
    <t>A364</t>
  </si>
  <si>
    <t>Health Professions Council</t>
  </si>
  <si>
    <t>A401</t>
  </si>
  <si>
    <t>Adjutant General</t>
  </si>
  <si>
    <t>A403</t>
  </si>
  <si>
    <t>Veterans Commission</t>
  </si>
  <si>
    <t>A405</t>
  </si>
  <si>
    <t>Public Safety, Department of</t>
  </si>
  <si>
    <t>A407</t>
  </si>
  <si>
    <t>Law Enforcement Officers Standards &amp; Ed.</t>
  </si>
  <si>
    <t>A409</t>
  </si>
  <si>
    <t>Jail Standards, Commission on</t>
  </si>
  <si>
    <t>A411</t>
  </si>
  <si>
    <t>Fire Protection, Commission on</t>
  </si>
  <si>
    <t>A450</t>
  </si>
  <si>
    <t>A451</t>
  </si>
  <si>
    <t>Banking, State Department of</t>
  </si>
  <si>
    <t>A452</t>
  </si>
  <si>
    <t>Licensing and Regulation, Dept. of</t>
  </si>
  <si>
    <t>A454</t>
  </si>
  <si>
    <t>Insurance, Department of</t>
  </si>
  <si>
    <t>A455</t>
  </si>
  <si>
    <t>A456</t>
  </si>
  <si>
    <t>Plumbing Examiners, State Board of</t>
  </si>
  <si>
    <t>A457</t>
  </si>
  <si>
    <t>Public Accountancy, State Board of</t>
  </si>
  <si>
    <t>A458</t>
  </si>
  <si>
    <t>Alcoholic Beverage Commission</t>
  </si>
  <si>
    <t>A459</t>
  </si>
  <si>
    <t>Architectural Examiners, Board of</t>
  </si>
  <si>
    <t>A460</t>
  </si>
  <si>
    <t>Professional Engineers, Texas Board of</t>
  </si>
  <si>
    <t>A464</t>
  </si>
  <si>
    <t>Professional Land Surveying, Board of</t>
  </si>
  <si>
    <t>A466</t>
  </si>
  <si>
    <t>Consumer Credit Commissioner, Office of</t>
  </si>
  <si>
    <t>A469</t>
  </si>
  <si>
    <t>Credit Union Department</t>
  </si>
  <si>
    <t>A473</t>
  </si>
  <si>
    <t>Public Utility Commission of Texas</t>
  </si>
  <si>
    <t>A475</t>
  </si>
  <si>
    <t>Public Utility Counsel, Office of</t>
  </si>
  <si>
    <t>A476</t>
  </si>
  <si>
    <t>Racing Commission</t>
  </si>
  <si>
    <t>A477</t>
  </si>
  <si>
    <t>A479</t>
  </si>
  <si>
    <t>Office of Risk Management, State</t>
  </si>
  <si>
    <t>A503</t>
  </si>
  <si>
    <t>A504</t>
  </si>
  <si>
    <t>Board of Dental Examiners</t>
  </si>
  <si>
    <t>A507</t>
  </si>
  <si>
    <t>A508</t>
  </si>
  <si>
    <t>Chiropractic Examiners, Board of</t>
  </si>
  <si>
    <t>A512</t>
  </si>
  <si>
    <t>A513</t>
  </si>
  <si>
    <t>Funeral Service Commission</t>
  </si>
  <si>
    <t>A514</t>
  </si>
  <si>
    <t>Optometry Board</t>
  </si>
  <si>
    <t>A515</t>
  </si>
  <si>
    <t>Pharmacy, Board of</t>
  </si>
  <si>
    <t>A520</t>
  </si>
  <si>
    <t>Psychologists, Board of Examiners of</t>
  </si>
  <si>
    <t>A529</t>
  </si>
  <si>
    <t>Health &amp; Human Services Commission</t>
  </si>
  <si>
    <t>A530</t>
  </si>
  <si>
    <t>A533</t>
  </si>
  <si>
    <t>Physical &amp; Occup Therapy Examr, Exec Counc</t>
  </si>
  <si>
    <t>A551</t>
  </si>
  <si>
    <t>Agriculture, Department of</t>
  </si>
  <si>
    <t>A554</t>
  </si>
  <si>
    <t>Animal Health Commission</t>
  </si>
  <si>
    <t>A578</t>
  </si>
  <si>
    <t>Veterinary Medical Examiners</t>
  </si>
  <si>
    <t>A580</t>
  </si>
  <si>
    <t>Water Development Board</t>
  </si>
  <si>
    <t>A582</t>
  </si>
  <si>
    <t>A592</t>
  </si>
  <si>
    <t>A665</t>
  </si>
  <si>
    <t>Juvenile Probation Commission</t>
  </si>
  <si>
    <t>A694</t>
  </si>
  <si>
    <t>Youth Commission, Texas</t>
  </si>
  <si>
    <t>A696</t>
  </si>
  <si>
    <t>Criminal Justice, Department of</t>
  </si>
  <si>
    <t>A701</t>
  </si>
  <si>
    <t>Education Agency, Texas</t>
  </si>
  <si>
    <t>A717</t>
  </si>
  <si>
    <t>Texas Southern University</t>
  </si>
  <si>
    <t>A719</t>
  </si>
  <si>
    <t>Texas State Technical College - System</t>
  </si>
  <si>
    <t>A730</t>
  </si>
  <si>
    <t>University of Houston</t>
  </si>
  <si>
    <t>A731</t>
  </si>
  <si>
    <t>Texas Woman's University</t>
  </si>
  <si>
    <t>A733</t>
  </si>
  <si>
    <t>Texas Tech University</t>
  </si>
  <si>
    <t>A734</t>
  </si>
  <si>
    <t>Lamar University - Beaumont</t>
  </si>
  <si>
    <t>A735</t>
  </si>
  <si>
    <t>Midwestern State University</t>
  </si>
  <si>
    <t>A737</t>
  </si>
  <si>
    <t>Angelo State University</t>
  </si>
  <si>
    <t>A739</t>
  </si>
  <si>
    <t>A752</t>
  </si>
  <si>
    <t>University of North Texas</t>
  </si>
  <si>
    <t>A753</t>
  </si>
  <si>
    <t>Sam Houston State University</t>
  </si>
  <si>
    <t>A754</t>
  </si>
  <si>
    <t>A755</t>
  </si>
  <si>
    <t>Stephen F. Austin State University</t>
  </si>
  <si>
    <t>A756</t>
  </si>
  <si>
    <t>Sul Ross State University</t>
  </si>
  <si>
    <t>A758</t>
  </si>
  <si>
    <t>A759</t>
  </si>
  <si>
    <t>University of Houston - Clear Lake</t>
  </si>
  <si>
    <t>A763</t>
  </si>
  <si>
    <t>Univ. of North Texas Health Science Center</t>
  </si>
  <si>
    <t>A765</t>
  </si>
  <si>
    <t>A771</t>
  </si>
  <si>
    <t>A772</t>
  </si>
  <si>
    <t>Deaf, School for the</t>
  </si>
  <si>
    <t>A781</t>
  </si>
  <si>
    <t>Coordinating Board, Higher Education</t>
  </si>
  <si>
    <t>A783</t>
  </si>
  <si>
    <t>A784</t>
  </si>
  <si>
    <t>University of Houston - Downtown</t>
  </si>
  <si>
    <t>A787</t>
  </si>
  <si>
    <t>A788</t>
  </si>
  <si>
    <t>A789</t>
  </si>
  <si>
    <t>A802</t>
  </si>
  <si>
    <t>A808</t>
  </si>
  <si>
    <t>Historical Commission</t>
  </si>
  <si>
    <t>A809</t>
  </si>
  <si>
    <t>Preservation Board, State</t>
  </si>
  <si>
    <t>A813</t>
  </si>
  <si>
    <t>Arts, Commission on the</t>
  </si>
  <si>
    <t>A907</t>
  </si>
  <si>
    <t>C001</t>
  </si>
  <si>
    <t>Anderson</t>
  </si>
  <si>
    <t>C002</t>
  </si>
  <si>
    <t>Andrews</t>
  </si>
  <si>
    <t>C003</t>
  </si>
  <si>
    <t>Angelina</t>
  </si>
  <si>
    <t>C011</t>
  </si>
  <si>
    <t>Bastrop</t>
  </si>
  <si>
    <t>C012</t>
  </si>
  <si>
    <t>Baylor</t>
  </si>
  <si>
    <t>C014</t>
  </si>
  <si>
    <t>Bell</t>
  </si>
  <si>
    <t>C015</t>
  </si>
  <si>
    <t>Bexar</t>
  </si>
  <si>
    <t>C019</t>
  </si>
  <si>
    <t>Bowie</t>
  </si>
  <si>
    <t>C020</t>
  </si>
  <si>
    <t>Brazoria</t>
  </si>
  <si>
    <t>C021</t>
  </si>
  <si>
    <t>Brazos</t>
  </si>
  <si>
    <t>C025</t>
  </si>
  <si>
    <t>Brown</t>
  </si>
  <si>
    <t>C027</t>
  </si>
  <si>
    <t>Burnet</t>
  </si>
  <si>
    <t>C028</t>
  </si>
  <si>
    <t>Caldwell</t>
  </si>
  <si>
    <t>C031</t>
  </si>
  <si>
    <t>Cameron</t>
  </si>
  <si>
    <t>C034</t>
  </si>
  <si>
    <t>Cass</t>
  </si>
  <si>
    <t>C037</t>
  </si>
  <si>
    <t>Cherokee</t>
  </si>
  <si>
    <t>C038</t>
  </si>
  <si>
    <t>Childress</t>
  </si>
  <si>
    <t>C043</t>
  </si>
  <si>
    <t>Collin</t>
  </si>
  <si>
    <t>C047</t>
  </si>
  <si>
    <t>Comanche</t>
  </si>
  <si>
    <t>C049</t>
  </si>
  <si>
    <t>Cooke</t>
  </si>
  <si>
    <t>C050</t>
  </si>
  <si>
    <t>Coryell</t>
  </si>
  <si>
    <t>C057</t>
  </si>
  <si>
    <t>Dallas</t>
  </si>
  <si>
    <t>C058</t>
  </si>
  <si>
    <t>Dawson</t>
  </si>
  <si>
    <t>C059</t>
  </si>
  <si>
    <t>Deaf Smith</t>
  </si>
  <si>
    <t>C061</t>
  </si>
  <si>
    <t>Denton</t>
  </si>
  <si>
    <t>C067</t>
  </si>
  <si>
    <t>Eastland</t>
  </si>
  <si>
    <t>C068</t>
  </si>
  <si>
    <t>Ector</t>
  </si>
  <si>
    <t>C070</t>
  </si>
  <si>
    <t>Ellis</t>
  </si>
  <si>
    <t>C071</t>
  </si>
  <si>
    <t>El Paso</t>
  </si>
  <si>
    <t>C072</t>
  </si>
  <si>
    <t>Erath</t>
  </si>
  <si>
    <t>C073</t>
  </si>
  <si>
    <t>Falls</t>
  </si>
  <si>
    <t>C074</t>
  </si>
  <si>
    <t>Fannin</t>
  </si>
  <si>
    <t>C075</t>
  </si>
  <si>
    <t>Fayette</t>
  </si>
  <si>
    <t>C077</t>
  </si>
  <si>
    <t>Floyd</t>
  </si>
  <si>
    <t>C079</t>
  </si>
  <si>
    <t>Fort Bend</t>
  </si>
  <si>
    <t>C084</t>
  </si>
  <si>
    <t>Galveston</t>
  </si>
  <si>
    <t>C090</t>
  </si>
  <si>
    <t>Gray</t>
  </si>
  <si>
    <t>C091</t>
  </si>
  <si>
    <t>Grayson</t>
  </si>
  <si>
    <t>C092</t>
  </si>
  <si>
    <t>Gregg</t>
  </si>
  <si>
    <t>C094</t>
  </si>
  <si>
    <t>Guadalupe</t>
  </si>
  <si>
    <t>C095</t>
  </si>
  <si>
    <t>Hale</t>
  </si>
  <si>
    <t>C100</t>
  </si>
  <si>
    <t>Hardin</t>
  </si>
  <si>
    <t>C101</t>
  </si>
  <si>
    <t>Harris</t>
  </si>
  <si>
    <t>C102</t>
  </si>
  <si>
    <t>Harrison</t>
  </si>
  <si>
    <t>C104</t>
  </si>
  <si>
    <t>Haskell</t>
  </si>
  <si>
    <t>C107</t>
  </si>
  <si>
    <t>Henderson</t>
  </si>
  <si>
    <t>C108</t>
  </si>
  <si>
    <t>Hidalgo</t>
  </si>
  <si>
    <t>C109</t>
  </si>
  <si>
    <t>Hill</t>
  </si>
  <si>
    <t>C110</t>
  </si>
  <si>
    <t>Hockley</t>
  </si>
  <si>
    <t>C111</t>
  </si>
  <si>
    <t>Hood</t>
  </si>
  <si>
    <t>C112</t>
  </si>
  <si>
    <t>Hopkins</t>
  </si>
  <si>
    <t>C114</t>
  </si>
  <si>
    <t>Howard</t>
  </si>
  <si>
    <t>C116</t>
  </si>
  <si>
    <t>Hunt</t>
  </si>
  <si>
    <t>C117</t>
  </si>
  <si>
    <t>Hutchinson</t>
  </si>
  <si>
    <t>C119</t>
  </si>
  <si>
    <t>Jack</t>
  </si>
  <si>
    <t>C121</t>
  </si>
  <si>
    <t>Jasper</t>
  </si>
  <si>
    <t>C123</t>
  </si>
  <si>
    <t>Jefferson</t>
  </si>
  <si>
    <t>C125</t>
  </si>
  <si>
    <t>Jim Wells</t>
  </si>
  <si>
    <t>C126</t>
  </si>
  <si>
    <t>Johnson</t>
  </si>
  <si>
    <t>C127</t>
  </si>
  <si>
    <t>Jones</t>
  </si>
  <si>
    <t>C129</t>
  </si>
  <si>
    <t>Kaufman</t>
  </si>
  <si>
    <t>C133</t>
  </si>
  <si>
    <t>Kerr</t>
  </si>
  <si>
    <t>C137</t>
  </si>
  <si>
    <t>Kleberg</t>
  </si>
  <si>
    <t>C139</t>
  </si>
  <si>
    <t>Lamar</t>
  </si>
  <si>
    <t>C140</t>
  </si>
  <si>
    <t>Lamb</t>
  </si>
  <si>
    <t>C143</t>
  </si>
  <si>
    <t>Lavaca</t>
  </si>
  <si>
    <t>C146</t>
  </si>
  <si>
    <t>Liberty</t>
  </si>
  <si>
    <t>C147</t>
  </si>
  <si>
    <t>Limestone</t>
  </si>
  <si>
    <t>C152</t>
  </si>
  <si>
    <t>Lubbock</t>
  </si>
  <si>
    <t>McCulloch</t>
  </si>
  <si>
    <t>McLennan</t>
  </si>
  <si>
    <t>C161</t>
  </si>
  <si>
    <t>Matagorda</t>
  </si>
  <si>
    <t>Maverick</t>
  </si>
  <si>
    <t>C165</t>
  </si>
  <si>
    <t>Midland</t>
  </si>
  <si>
    <t>C166</t>
  </si>
  <si>
    <t>Milam</t>
  </si>
  <si>
    <t>C169</t>
  </si>
  <si>
    <t>Montague</t>
  </si>
  <si>
    <t>C170</t>
  </si>
  <si>
    <t>Montgomery</t>
  </si>
  <si>
    <t>C171</t>
  </si>
  <si>
    <t>Moore</t>
  </si>
  <si>
    <t>C172</t>
  </si>
  <si>
    <t>Morris</t>
  </si>
  <si>
    <t>C174</t>
  </si>
  <si>
    <t>Nacogdoches</t>
  </si>
  <si>
    <t>C175</t>
  </si>
  <si>
    <t>Navarro</t>
  </si>
  <si>
    <t>C177</t>
  </si>
  <si>
    <t>Nolan</t>
  </si>
  <si>
    <t>C178</t>
  </si>
  <si>
    <t>Nueces</t>
  </si>
  <si>
    <t>C181</t>
  </si>
  <si>
    <t>Orange</t>
  </si>
  <si>
    <t>C182</t>
  </si>
  <si>
    <t>Palo Pinto</t>
  </si>
  <si>
    <t>C183</t>
  </si>
  <si>
    <t>Panola</t>
  </si>
  <si>
    <t>C184</t>
  </si>
  <si>
    <t>Parker</t>
  </si>
  <si>
    <t>C186</t>
  </si>
  <si>
    <t>Pecos</t>
  </si>
  <si>
    <t>C187</t>
  </si>
  <si>
    <t>Polk</t>
  </si>
  <si>
    <t>C188</t>
  </si>
  <si>
    <t>Potter</t>
  </si>
  <si>
    <t>C195</t>
  </si>
  <si>
    <t>Reeves</t>
  </si>
  <si>
    <t>C199</t>
  </si>
  <si>
    <t>Rockwall</t>
  </si>
  <si>
    <t>C201</t>
  </si>
  <si>
    <t>Rusk</t>
  </si>
  <si>
    <t>C205</t>
  </si>
  <si>
    <t>San Patricio</t>
  </si>
  <si>
    <t>C208</t>
  </si>
  <si>
    <t>Scurry</t>
  </si>
  <si>
    <t>C212</t>
  </si>
  <si>
    <t>Smith</t>
  </si>
  <si>
    <t>C214</t>
  </si>
  <si>
    <t>Starr</t>
  </si>
  <si>
    <t>C220</t>
  </si>
  <si>
    <t>Tarrant</t>
  </si>
  <si>
    <t>C221</t>
  </si>
  <si>
    <t>Taylor</t>
  </si>
  <si>
    <t>C223</t>
  </si>
  <si>
    <t>Terry</t>
  </si>
  <si>
    <t>C226</t>
  </si>
  <si>
    <t>Tom Green</t>
  </si>
  <si>
    <t>C227</t>
  </si>
  <si>
    <t>Travis</t>
  </si>
  <si>
    <t>C229</t>
  </si>
  <si>
    <t>Tyler</t>
  </si>
  <si>
    <t>C230</t>
  </si>
  <si>
    <t>Upshur</t>
  </si>
  <si>
    <t>C232</t>
  </si>
  <si>
    <t>Uvalde</t>
  </si>
  <si>
    <t>C233</t>
  </si>
  <si>
    <t>Val Verde</t>
  </si>
  <si>
    <t>C234</t>
  </si>
  <si>
    <t>Van Zandt</t>
  </si>
  <si>
    <t>C235</t>
  </si>
  <si>
    <t>Victoria</t>
  </si>
  <si>
    <t>C236</t>
  </si>
  <si>
    <t>Walker</t>
  </si>
  <si>
    <t>C240</t>
  </si>
  <si>
    <t>Webb</t>
  </si>
  <si>
    <t>C242</t>
  </si>
  <si>
    <t>Wheeler</t>
  </si>
  <si>
    <t>C243</t>
  </si>
  <si>
    <t>Wichita</t>
  </si>
  <si>
    <t>C244</t>
  </si>
  <si>
    <t>Wilbarger</t>
  </si>
  <si>
    <t>C246</t>
  </si>
  <si>
    <t>Williamson</t>
  </si>
  <si>
    <t>C248</t>
  </si>
  <si>
    <t>Winkler</t>
  </si>
  <si>
    <t>C250</t>
  </si>
  <si>
    <t>Wood</t>
  </si>
  <si>
    <t>C252</t>
  </si>
  <si>
    <t>Young</t>
  </si>
  <si>
    <t>weighted</t>
  </si>
  <si>
    <t>average</t>
  </si>
  <si>
    <t>raw</t>
  </si>
  <si>
    <t>adjusted</t>
  </si>
  <si>
    <t>IFR portion of</t>
  </si>
  <si>
    <t>With</t>
  </si>
  <si>
    <t xml:space="preserve">weighted </t>
  </si>
  <si>
    <t>FTE</t>
  </si>
  <si>
    <t>claims</t>
  </si>
  <si>
    <t>IFR avg.</t>
  </si>
  <si>
    <t>Limit</t>
  </si>
  <si>
    <t>Difference</t>
  </si>
  <si>
    <t>PAYOUT portion of</t>
  </si>
  <si>
    <t>avg.</t>
  </si>
  <si>
    <t>cap</t>
  </si>
  <si>
    <t>adjuster</t>
  </si>
  <si>
    <t>Costs</t>
  </si>
  <si>
    <t>(Payouts)</t>
  </si>
  <si>
    <t>Code</t>
  </si>
  <si>
    <t>Name</t>
  </si>
  <si>
    <t>Agency</t>
  </si>
  <si>
    <t>Comptroller's State Energy Conservation Office</t>
  </si>
  <si>
    <t>1</t>
  </si>
  <si>
    <t>2</t>
  </si>
  <si>
    <t>3</t>
  </si>
  <si>
    <t>4</t>
  </si>
  <si>
    <t>difference</t>
  </si>
  <si>
    <t>total</t>
  </si>
  <si>
    <t># Claims</t>
  </si>
  <si>
    <t>FTEs</t>
  </si>
  <si>
    <t>IFR MULTIPLIER:</t>
  </si>
  <si>
    <t>low</t>
  </si>
  <si>
    <t>less than</t>
  </si>
  <si>
    <t>moderate</t>
  </si>
  <si>
    <t>between low and high values</t>
  </si>
  <si>
    <t>high</t>
  </si>
  <si>
    <t>modifier</t>
  </si>
  <si>
    <t>modified</t>
  </si>
  <si>
    <t>FTE avg.</t>
  </si>
  <si>
    <t>Texas Comm. on Environmental Quality</t>
  </si>
  <si>
    <t>A769</t>
  </si>
  <si>
    <t>University of North Texas System Administration</t>
  </si>
  <si>
    <t>A481</t>
  </si>
  <si>
    <t>CSCDs</t>
  </si>
  <si>
    <t>A538</t>
  </si>
  <si>
    <t>A539</t>
  </si>
  <si>
    <t>A537</t>
  </si>
  <si>
    <t>Dept. of Family and Protective Services</t>
  </si>
  <si>
    <t>C158</t>
  </si>
  <si>
    <t>C159</t>
  </si>
  <si>
    <t>C160</t>
  </si>
  <si>
    <t>Dept. of State Health Services</t>
  </si>
  <si>
    <t>Dept. of Assistive and Rehabilitative Services</t>
  </si>
  <si>
    <t>Dept. of Aging and Disability Services</t>
  </si>
  <si>
    <t>A448</t>
  </si>
  <si>
    <t>Office of Injured Employee Counsel</t>
  </si>
  <si>
    <t>Dept of Savings and Mortgage Lending</t>
  </si>
  <si>
    <t>Texas Medical Board</t>
  </si>
  <si>
    <t>over</t>
  </si>
  <si>
    <t>C052</t>
  </si>
  <si>
    <t>Crane</t>
  </si>
  <si>
    <t>Texas Facilities Commission</t>
  </si>
  <si>
    <t>Texas Lottery Commission</t>
  </si>
  <si>
    <t>Commission on State Emergency Communication</t>
  </si>
  <si>
    <t>Blind and Visually Impaired, School for the</t>
  </si>
  <si>
    <t>Lamar Institute of Technology</t>
  </si>
  <si>
    <t>Atascosa</t>
  </si>
  <si>
    <t>Kendall</t>
  </si>
  <si>
    <t>C007</t>
  </si>
  <si>
    <t>C130</t>
  </si>
  <si>
    <t>A542</t>
  </si>
  <si>
    <t>Previous FY Collected Shortage (Overage)</t>
  </si>
  <si>
    <t>FY 2009</t>
  </si>
  <si>
    <t>Payroll *</t>
  </si>
  <si>
    <t>FY2008</t>
  </si>
  <si>
    <t>A608</t>
  </si>
  <si>
    <t>Department of Motor Vehicles</t>
  </si>
  <si>
    <t>C185</t>
  </si>
  <si>
    <t>Parmer  Previously Bailey</t>
  </si>
  <si>
    <t>Parmer</t>
  </si>
  <si>
    <t>Atascosa was previously named Karnes</t>
  </si>
  <si>
    <t>FY 2008</t>
  </si>
  <si>
    <t>Windham School District</t>
  </si>
  <si>
    <t>WSD</t>
  </si>
  <si>
    <t>Texas Senate</t>
  </si>
  <si>
    <t>Texas House of Representatives</t>
  </si>
  <si>
    <t>Court of Civil Appeals - First District</t>
  </si>
  <si>
    <t>Court of Civil Appeals - Second District</t>
  </si>
  <si>
    <t>Court of Civil Appeals - Third District</t>
  </si>
  <si>
    <t>Court of Civil Appeals - Fourth District</t>
  </si>
  <si>
    <t>Court of Civil Appeals - Fifth District</t>
  </si>
  <si>
    <t>Court of Civil Appeals - Sixth District</t>
  </si>
  <si>
    <t>Court of Civil Appeals - Seventh District</t>
  </si>
  <si>
    <t>Court of Civil Appeals - Eighth District</t>
  </si>
  <si>
    <t>Court of Civil Appeals - Ninth District</t>
  </si>
  <si>
    <t>Court of Civil Appeals - Tenth District</t>
  </si>
  <si>
    <t>Court of Civil Appeals - Eleventh District</t>
  </si>
  <si>
    <t>Court of Civil Appeals - Twelfth District</t>
  </si>
  <si>
    <t>Court of Civil Appeals - Thirteenth District</t>
  </si>
  <si>
    <t>Court of Civil Appeals - Fourteenth District</t>
  </si>
  <si>
    <t>District Courts (Comptroller's Jud. Section)</t>
  </si>
  <si>
    <t>Securities Board</t>
  </si>
  <si>
    <t>Texas Workforce Commission</t>
  </si>
  <si>
    <t>Fire Fighter's Pension Commission</t>
  </si>
  <si>
    <t>Railroad Commission</t>
  </si>
  <si>
    <t>Texas Board of Geoscientist</t>
  </si>
  <si>
    <t>Texas Board of Nursing</t>
  </si>
  <si>
    <t>Podiatric Medical Examiners, State Board of</t>
  </si>
  <si>
    <t>Soil &amp; Water Conservation Board</t>
  </si>
  <si>
    <t>Texas Tech University Health Sciences Center</t>
  </si>
  <si>
    <t>Texas State University - San Marcos</t>
  </si>
  <si>
    <t>Texas State University System Administration</t>
  </si>
  <si>
    <t>University of Houston - Victoria</t>
  </si>
  <si>
    <t>University of Houston System Administration</t>
  </si>
  <si>
    <t>Lamar State College - Orange</t>
  </si>
  <si>
    <t>Lamar State College - Port Arthur</t>
  </si>
  <si>
    <t>Parks and Wildlife Department</t>
  </si>
  <si>
    <t>2008 Avg.</t>
  </si>
  <si>
    <t>=</t>
  </si>
  <si>
    <t>-</t>
  </si>
  <si>
    <t>Cancer Prevention and Research Institute</t>
  </si>
  <si>
    <t>A215</t>
  </si>
  <si>
    <t>Office of Capital Writs</t>
  </si>
  <si>
    <t>Risk Management and Workers' Comp. Administration(incl.required funding for emp.benefits)</t>
  </si>
  <si>
    <t>FY 2010</t>
  </si>
  <si>
    <t>FY2009</t>
  </si>
  <si>
    <t>2009 Avg.</t>
  </si>
  <si>
    <t>A773</t>
  </si>
  <si>
    <t>University of North Texas Dallas</t>
  </si>
  <si>
    <t>FY2010</t>
  </si>
  <si>
    <t>2010 Avg.</t>
  </si>
  <si>
    <t>Projected Current FY (2012) Claim Payments</t>
  </si>
  <si>
    <t>Risk Management and Workers' Comp. FY 2012 Appropriation</t>
  </si>
  <si>
    <t>FY 2012</t>
  </si>
  <si>
    <t>Texas Juvenile Justice Department</t>
  </si>
  <si>
    <t>A644</t>
  </si>
  <si>
    <t>abolished agencies</t>
  </si>
  <si>
    <t>Initial</t>
  </si>
  <si>
    <t>Adjusted</t>
  </si>
  <si>
    <t>Previous</t>
  </si>
  <si>
    <t>Remaining</t>
  </si>
  <si>
    <t>Payments</t>
  </si>
  <si>
    <t>Received</t>
  </si>
  <si>
    <t>Amount Due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</si>
</sst>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0.000%"/>
    <numFmt numFmtId="165" formatCode="0.0%"/>
    <numFmt numFmtId="166" formatCode="_(* #,##0.0000_);_(* \(#,##0.0000\);_(* &quot;-&quot;??_);_(@_)"/>
    <numFmt numFmtId="167" formatCode="#,##0.00;[Red]#,##0.00"/>
    <numFmt numFmtId="168" formatCode="#,##0.000;[Red]#,##0.000"/>
  </numFmts>
  <fonts count="12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MS Sans Serif"/>
      <family val="2"/>
    </font>
    <font>
      <b/>
      <u/>
      <sz val="10"/>
      <name val="Arial"/>
      <family val="2"/>
    </font>
    <font>
      <b/>
      <sz val="8"/>
      <color indexed="81"/>
      <name val="Tahoma"/>
      <family val="2"/>
    </font>
    <font>
      <b/>
      <sz val="10"/>
      <name val="MS Sans Serif"/>
      <family val="2"/>
    </font>
    <font>
      <sz val="8"/>
      <name val="Arial"/>
      <family val="2"/>
    </font>
    <font>
      <sz val="8"/>
      <color indexed="81"/>
      <name val="Tahoma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9" fontId="4" fillId="0" borderId="0" xfId="2" applyFont="1" applyAlignment="1">
      <alignment horizontal="center"/>
    </xf>
    <xf numFmtId="164" fontId="1" fillId="0" borderId="0" xfId="2" applyNumberFormat="1"/>
    <xf numFmtId="165" fontId="0" fillId="0" borderId="0" xfId="0" applyNumberFormat="1"/>
    <xf numFmtId="4" fontId="0" fillId="0" borderId="0" xfId="0" applyNumberFormat="1"/>
    <xf numFmtId="10" fontId="1" fillId="0" borderId="0" xfId="2" applyNumberFormat="1"/>
    <xf numFmtId="0" fontId="0" fillId="0" borderId="1" xfId="0" applyBorder="1"/>
    <xf numFmtId="164" fontId="0" fillId="0" borderId="0" xfId="0" applyNumberFormat="1"/>
    <xf numFmtId="0" fontId="0" fillId="0" borderId="0" xfId="0" applyAlignment="1">
      <alignment horizontal="right"/>
    </xf>
    <xf numFmtId="4" fontId="0" fillId="0" borderId="2" xfId="0" applyNumberFormat="1" applyBorder="1"/>
    <xf numFmtId="0" fontId="4" fillId="0" borderId="0" xfId="0" applyFont="1" applyAlignment="1">
      <alignment horizontal="center"/>
    </xf>
    <xf numFmtId="164" fontId="1" fillId="0" borderId="2" xfId="2" applyNumberFormat="1" applyBorder="1"/>
    <xf numFmtId="10" fontId="2" fillId="0" borderId="0" xfId="2" applyNumberFormat="1" applyFont="1" applyAlignment="1">
      <alignment horizontal="center"/>
    </xf>
    <xf numFmtId="166" fontId="1" fillId="0" borderId="0" xfId="1" applyNumberFormat="1"/>
    <xf numFmtId="10" fontId="0" fillId="0" borderId="0" xfId="0" applyNumberFormat="1" applyBorder="1"/>
    <xf numFmtId="39" fontId="0" fillId="0" borderId="0" xfId="0" applyNumberFormat="1"/>
    <xf numFmtId="39" fontId="0" fillId="0" borderId="2" xfId="0" applyNumberFormat="1" applyBorder="1"/>
    <xf numFmtId="164" fontId="0" fillId="0" borderId="2" xfId="0" applyNumberFormat="1" applyBorder="1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39" fontId="0" fillId="0" borderId="1" xfId="0" applyNumberFormat="1" applyBorder="1"/>
    <xf numFmtId="167" fontId="0" fillId="0" borderId="2" xfId="0" applyNumberFormat="1" applyBorder="1"/>
    <xf numFmtId="168" fontId="1" fillId="0" borderId="0" xfId="2" applyNumberFormat="1"/>
    <xf numFmtId="10" fontId="0" fillId="0" borderId="0" xfId="2" applyNumberFormat="1" applyFont="1"/>
    <xf numFmtId="10" fontId="0" fillId="0" borderId="0" xfId="0" applyNumberFormat="1"/>
    <xf numFmtId="165" fontId="4" fillId="0" borderId="0" xfId="2" applyNumberFormat="1" applyFont="1" applyAlignment="1">
      <alignment horizontal="center"/>
    </xf>
    <xf numFmtId="0" fontId="6" fillId="0" borderId="0" xfId="0" applyFont="1" applyAlignment="1">
      <alignment horizontal="center"/>
    </xf>
    <xf numFmtId="37" fontId="0" fillId="0" borderId="0" xfId="1" applyNumberFormat="1" applyFont="1"/>
    <xf numFmtId="164" fontId="1" fillId="0" borderId="1" xfId="2" applyNumberFormat="1" applyBorder="1"/>
    <xf numFmtId="4" fontId="0" fillId="0" borderId="1" xfId="0" applyNumberFormat="1" applyBorder="1"/>
    <xf numFmtId="10" fontId="1" fillId="0" borderId="1" xfId="2" applyNumberFormat="1" applyBorder="1"/>
    <xf numFmtId="37" fontId="0" fillId="0" borderId="1" xfId="1" applyNumberFormat="1" applyFont="1" applyBorder="1"/>
    <xf numFmtId="168" fontId="1" fillId="0" borderId="1" xfId="2" applyNumberFormat="1" applyBorder="1"/>
    <xf numFmtId="166" fontId="1" fillId="0" borderId="1" xfId="1" applyNumberFormat="1" applyBorder="1"/>
    <xf numFmtId="39" fontId="0" fillId="0" borderId="0" xfId="0" applyNumberFormat="1" applyBorder="1"/>
    <xf numFmtId="39" fontId="9" fillId="0" borderId="0" xfId="0" applyNumberFormat="1" applyFont="1"/>
    <xf numFmtId="40" fontId="10" fillId="0" borderId="0" xfId="0" applyNumberFormat="1" applyFont="1" applyBorder="1"/>
    <xf numFmtId="0" fontId="2" fillId="0" borderId="0" xfId="0" applyFont="1" applyAlignment="1">
      <alignment horizontal="right"/>
    </xf>
    <xf numFmtId="2" fontId="0" fillId="0" borderId="0" xfId="0" applyNumberFormat="1"/>
    <xf numFmtId="0" fontId="11" fillId="0" borderId="0" xfId="0" applyFont="1" applyAlignment="1">
      <alignment horizontal="right" vertical="center"/>
    </xf>
    <xf numFmtId="10" fontId="1" fillId="0" borderId="2" xfId="2" applyNumberFormat="1" applyBorder="1"/>
    <xf numFmtId="37" fontId="0" fillId="0" borderId="2" xfId="1" applyNumberFormat="1" applyFont="1" applyBorder="1"/>
    <xf numFmtId="0" fontId="0" fillId="0" borderId="0" xfId="0" quotePrefix="1" applyAlignment="1">
      <alignment horizontal="center"/>
    </xf>
    <xf numFmtId="37" fontId="9" fillId="0" borderId="0" xfId="1" applyNumberFormat="1" applyFont="1"/>
    <xf numFmtId="165" fontId="0" fillId="0" borderId="0" xfId="2" applyNumberFormat="1" applyFont="1"/>
    <xf numFmtId="0" fontId="1" fillId="0" borderId="0" xfId="0" applyFont="1"/>
    <xf numFmtId="43" fontId="0" fillId="0" borderId="0" xfId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6"/>
  <sheetViews>
    <sheetView tabSelected="1" workbookViewId="0">
      <pane xSplit="2" ySplit="3" topLeftCell="F133" activePane="bottomRight" state="frozen"/>
      <selection activeCell="T274" sqref="T274"/>
      <selection pane="topRight" activeCell="T274" sqref="T274"/>
      <selection pane="bottomLeft" activeCell="T274" sqref="T274"/>
      <selection pane="bottomRight"/>
    </sheetView>
  </sheetViews>
  <sheetFormatPr defaultRowHeight="12.75" outlineLevelRow="1"/>
  <cols>
    <col min="1" max="1" width="6" customWidth="1"/>
    <col min="2" max="2" width="38.7109375" customWidth="1"/>
    <col min="3" max="3" width="2.42578125" customWidth="1"/>
    <col min="4" max="4" width="10.140625" customWidth="1"/>
    <col min="5" max="5" width="2.28515625" customWidth="1"/>
    <col min="6" max="6" width="13.140625" customWidth="1"/>
    <col min="7" max="7" width="1.5703125" customWidth="1"/>
    <col min="8" max="8" width="14" bestFit="1" customWidth="1"/>
    <col min="9" max="9" width="1.5703125" customWidth="1"/>
    <col min="10" max="10" width="13.42578125" bestFit="1" customWidth="1"/>
  </cols>
  <sheetData>
    <row r="1" spans="1:11">
      <c r="D1" s="1" t="s">
        <v>0</v>
      </c>
      <c r="F1" s="1" t="s">
        <v>588</v>
      </c>
      <c r="H1" s="1" t="s">
        <v>589</v>
      </c>
      <c r="J1" s="1" t="s">
        <v>590</v>
      </c>
    </row>
    <row r="2" spans="1:11">
      <c r="A2" s="20" t="s">
        <v>470</v>
      </c>
      <c r="B2" s="20"/>
      <c r="D2" s="1" t="s">
        <v>3</v>
      </c>
      <c r="F2" s="1" t="s">
        <v>3</v>
      </c>
      <c r="H2" s="1" t="s">
        <v>591</v>
      </c>
      <c r="J2" s="1" t="s">
        <v>583</v>
      </c>
    </row>
    <row r="3" spans="1:11">
      <c r="A3" s="2" t="s">
        <v>468</v>
      </c>
      <c r="B3" s="2" t="s">
        <v>469</v>
      </c>
      <c r="D3" s="3" t="s">
        <v>5</v>
      </c>
      <c r="F3" s="3" t="s">
        <v>6</v>
      </c>
      <c r="H3" s="3" t="s">
        <v>592</v>
      </c>
      <c r="J3" s="3" t="s">
        <v>593</v>
      </c>
    </row>
    <row r="4" spans="1:11">
      <c r="D4" s="5"/>
      <c r="F4" s="6"/>
    </row>
    <row r="5" spans="1:11">
      <c r="A5" t="s">
        <v>7</v>
      </c>
      <c r="B5" t="s">
        <v>534</v>
      </c>
      <c r="D5" s="4">
        <f>+assessment!H5</f>
        <v>8.8286410133663843E-4</v>
      </c>
      <c r="F5" s="17">
        <f>+assessment!J5</f>
        <v>42690.67942847353</v>
      </c>
      <c r="H5" s="17">
        <v>-36653.089999999997</v>
      </c>
      <c r="J5" s="17">
        <f t="shared" ref="J5:J29" si="0">SUM(F5:H5)</f>
        <v>6037.5894284735332</v>
      </c>
      <c r="K5" s="17"/>
    </row>
    <row r="6" spans="1:11">
      <c r="A6" t="s">
        <v>8</v>
      </c>
      <c r="B6" t="s">
        <v>535</v>
      </c>
      <c r="D6" s="4">
        <f>+assessment!H6</f>
        <v>1.0201029019097434E-3</v>
      </c>
      <c r="F6" s="17">
        <f>+assessment!J6</f>
        <v>49326.828334680613</v>
      </c>
      <c r="H6" s="17">
        <v>-42349.919999999998</v>
      </c>
      <c r="J6" s="17">
        <f t="shared" si="0"/>
        <v>6976.9083346806146</v>
      </c>
      <c r="K6" s="17"/>
    </row>
    <row r="7" spans="1:11">
      <c r="A7" t="s">
        <v>9</v>
      </c>
      <c r="B7" t="s">
        <v>10</v>
      </c>
      <c r="D7" s="4">
        <f>+assessment!H7</f>
        <v>1.0411585997440113E-3</v>
      </c>
      <c r="F7" s="17">
        <f>+assessment!J7</f>
        <v>50344.971495133781</v>
      </c>
      <c r="H7" s="17">
        <v>-43231.06</v>
      </c>
      <c r="J7" s="17">
        <f t="shared" si="0"/>
        <v>7113.9114951337833</v>
      </c>
      <c r="K7" s="17"/>
    </row>
    <row r="8" spans="1:11">
      <c r="A8" t="s">
        <v>11</v>
      </c>
      <c r="B8" t="s">
        <v>12</v>
      </c>
      <c r="D8" s="4">
        <f>+assessment!H8</f>
        <v>2.7930140547964696E-4</v>
      </c>
      <c r="F8" s="17">
        <f>+assessment!J8</f>
        <v>13505.551700654345</v>
      </c>
      <c r="H8" s="17">
        <v>-11594.27</v>
      </c>
      <c r="J8" s="17">
        <f t="shared" si="0"/>
        <v>1911.2817006543446</v>
      </c>
      <c r="K8" s="17"/>
    </row>
    <row r="9" spans="1:11">
      <c r="A9" t="s">
        <v>13</v>
      </c>
      <c r="B9" t="s">
        <v>14</v>
      </c>
      <c r="D9" s="4">
        <f>+assessment!H9</f>
        <v>3.6144639025187053E-5</v>
      </c>
      <c r="F9" s="17">
        <f>+assessment!J9</f>
        <v>1747.7652510120461</v>
      </c>
      <c r="H9" s="17">
        <v>-1500.47</v>
      </c>
      <c r="J9" s="17">
        <f t="shared" si="0"/>
        <v>247.29525101204604</v>
      </c>
      <c r="K9" s="17"/>
    </row>
    <row r="10" spans="1:11">
      <c r="A10" t="s">
        <v>15</v>
      </c>
      <c r="B10" t="s">
        <v>16</v>
      </c>
      <c r="D10" s="4">
        <f>+assessment!H10</f>
        <v>4.9054709060500901E-5</v>
      </c>
      <c r="F10" s="17">
        <f>+assessment!J10</f>
        <v>2372.0285554575557</v>
      </c>
      <c r="H10" s="17">
        <v>-2036.36</v>
      </c>
      <c r="J10" s="17">
        <f t="shared" si="0"/>
        <v>335.66855545755584</v>
      </c>
      <c r="K10" s="17"/>
    </row>
    <row r="11" spans="1:11">
      <c r="A11" t="s">
        <v>17</v>
      </c>
      <c r="B11" t="s">
        <v>18</v>
      </c>
      <c r="D11" s="4">
        <f>+assessment!H11</f>
        <v>1.3093544749826774E-4</v>
      </c>
      <c r="F11" s="17">
        <f>+assessment!J11</f>
        <v>6331.3517975298191</v>
      </c>
      <c r="H11" s="17">
        <v>-5435.56</v>
      </c>
      <c r="J11" s="17">
        <f t="shared" si="0"/>
        <v>895.79179752981872</v>
      </c>
      <c r="K11" s="17"/>
    </row>
    <row r="12" spans="1:11">
      <c r="A12" t="s">
        <v>19</v>
      </c>
      <c r="B12" t="s">
        <v>20</v>
      </c>
      <c r="D12" s="4">
        <f>+assessment!H12</f>
        <v>4.3336798456300385E-5</v>
      </c>
      <c r="F12" s="17">
        <f>+assessment!J12</f>
        <v>2095.5403754137315</v>
      </c>
      <c r="H12" s="17">
        <v>-1799.18</v>
      </c>
      <c r="J12" s="17">
        <f t="shared" si="0"/>
        <v>296.36037541373139</v>
      </c>
      <c r="K12" s="17"/>
    </row>
    <row r="13" spans="1:11">
      <c r="A13" t="s">
        <v>21</v>
      </c>
      <c r="B13" t="s">
        <v>22</v>
      </c>
      <c r="D13" s="4">
        <f>+assessment!H13</f>
        <v>1.2211047110488561E-4</v>
      </c>
      <c r="F13" s="17">
        <f>+assessment!J13</f>
        <v>5904.6222050553488</v>
      </c>
      <c r="H13" s="17">
        <v>-5069.03</v>
      </c>
      <c r="J13" s="17">
        <f t="shared" si="0"/>
        <v>835.59220505534904</v>
      </c>
      <c r="K13" s="17"/>
    </row>
    <row r="14" spans="1:11">
      <c r="A14" t="s">
        <v>23</v>
      </c>
      <c r="B14" t="s">
        <v>24</v>
      </c>
      <c r="D14" s="4">
        <f>+assessment!H14</f>
        <v>3.9716827875184169E-4</v>
      </c>
      <c r="F14" s="17">
        <f>+assessment!J14</f>
        <v>19204.975762049198</v>
      </c>
      <c r="H14" s="17">
        <v>-16489.38</v>
      </c>
      <c r="J14" s="17">
        <f t="shared" si="0"/>
        <v>2715.5957620491972</v>
      </c>
      <c r="K14" s="17"/>
    </row>
    <row r="15" spans="1:11">
      <c r="A15" t="s">
        <v>25</v>
      </c>
      <c r="B15" t="s">
        <v>26</v>
      </c>
      <c r="D15" s="4">
        <f>+assessment!H15</f>
        <v>9.5271753516975029E-6</v>
      </c>
      <c r="F15" s="17">
        <f>+assessment!J15</f>
        <v>460.68425274332066</v>
      </c>
      <c r="H15" s="17">
        <v>-395.49</v>
      </c>
      <c r="J15" s="17">
        <f t="shared" si="0"/>
        <v>65.194252743320646</v>
      </c>
      <c r="K15" s="17"/>
    </row>
    <row r="16" spans="1:11">
      <c r="A16" t="s">
        <v>571</v>
      </c>
      <c r="B16" t="s">
        <v>572</v>
      </c>
      <c r="D16" s="4">
        <f>+assessment!H16</f>
        <v>1.4143291741886939E-5</v>
      </c>
      <c r="F16" s="17">
        <f>+assessment!J16</f>
        <v>683.89544087493346</v>
      </c>
      <c r="H16" s="17">
        <v>-587.12</v>
      </c>
      <c r="J16" s="17">
        <f>SUM(F16:H16)</f>
        <v>96.775440874933452</v>
      </c>
      <c r="K16" s="17"/>
    </row>
    <row r="17" spans="1:11">
      <c r="A17" t="s">
        <v>27</v>
      </c>
      <c r="B17" t="s">
        <v>536</v>
      </c>
      <c r="D17" s="4">
        <f>+assessment!H17</f>
        <v>9.6502045579951697E-5</v>
      </c>
      <c r="F17" s="17">
        <f>+assessment!J17</f>
        <v>4666.3330016572863</v>
      </c>
      <c r="H17" s="17">
        <v>-4006.36</v>
      </c>
      <c r="J17" s="17">
        <f>SUM(F17:H17)</f>
        <v>659.9730016572862</v>
      </c>
      <c r="K17" s="17"/>
    </row>
    <row r="18" spans="1:11">
      <c r="A18" t="s">
        <v>28</v>
      </c>
      <c r="B18" t="s">
        <v>537</v>
      </c>
      <c r="D18" s="4">
        <f>+assessment!H18</f>
        <v>6.6246631177370097E-5</v>
      </c>
      <c r="F18" s="17">
        <f>+assessment!J18</f>
        <v>3203.339778486541</v>
      </c>
      <c r="H18" s="17">
        <v>-2750.02</v>
      </c>
      <c r="J18" s="17">
        <f t="shared" si="0"/>
        <v>453.31977848654105</v>
      </c>
      <c r="K18" s="17"/>
    </row>
    <row r="19" spans="1:11">
      <c r="A19" t="s">
        <v>29</v>
      </c>
      <c r="B19" t="s">
        <v>538</v>
      </c>
      <c r="D19" s="4">
        <f>+assessment!H19</f>
        <v>6.0723544715953815E-5</v>
      </c>
      <c r="F19" s="17">
        <f>+assessment!J19</f>
        <v>2936.2722726007632</v>
      </c>
      <c r="H19" s="17">
        <v>-2520.73</v>
      </c>
      <c r="J19" s="17">
        <f t="shared" si="0"/>
        <v>415.54227260076323</v>
      </c>
      <c r="K19" s="17"/>
    </row>
    <row r="20" spans="1:11">
      <c r="A20" t="s">
        <v>30</v>
      </c>
      <c r="B20" t="s">
        <v>539</v>
      </c>
      <c r="D20" s="4">
        <f>+assessment!H20</f>
        <v>1.23335619795991E-4</v>
      </c>
      <c r="F20" s="17">
        <f>+assessment!J20</f>
        <v>5963.8639727804266</v>
      </c>
      <c r="H20" s="17">
        <v>-5121.51</v>
      </c>
      <c r="J20" s="17">
        <f t="shared" si="0"/>
        <v>842.35397278042637</v>
      </c>
      <c r="K20" s="17"/>
    </row>
    <row r="21" spans="1:11">
      <c r="A21" t="s">
        <v>31</v>
      </c>
      <c r="B21" t="s">
        <v>540</v>
      </c>
      <c r="D21" s="4">
        <f>+assessment!H21</f>
        <v>1.1033030635657995E-4</v>
      </c>
      <c r="F21" s="17">
        <f>+assessment!J21</f>
        <v>5334.995196636798</v>
      </c>
      <c r="H21" s="17">
        <v>-4579.97</v>
      </c>
      <c r="J21" s="17">
        <f t="shared" si="0"/>
        <v>755.02519663679777</v>
      </c>
      <c r="K21" s="17"/>
    </row>
    <row r="22" spans="1:11">
      <c r="A22" t="s">
        <v>32</v>
      </c>
      <c r="B22" t="s">
        <v>541</v>
      </c>
      <c r="D22" s="4">
        <f>+assessment!H22</f>
        <v>2.8591957627041051E-5</v>
      </c>
      <c r="F22" s="17">
        <f>+assessment!J22</f>
        <v>1382.5571743607302</v>
      </c>
      <c r="H22" s="17">
        <v>-1186.9000000000001</v>
      </c>
      <c r="J22" s="17">
        <f t="shared" si="0"/>
        <v>195.6571743607301</v>
      </c>
      <c r="K22" s="17"/>
    </row>
    <row r="23" spans="1:11">
      <c r="A23" t="s">
        <v>33</v>
      </c>
      <c r="B23" t="s">
        <v>542</v>
      </c>
      <c r="D23" s="4">
        <f>+assessment!H23</f>
        <v>3.7040177584185453E-5</v>
      </c>
      <c r="F23" s="17">
        <f>+assessment!J23</f>
        <v>1791.0688007658039</v>
      </c>
      <c r="H23" s="17">
        <v>-1537.6</v>
      </c>
      <c r="J23" s="17">
        <f t="shared" si="0"/>
        <v>253.46880076580396</v>
      </c>
      <c r="K23" s="17"/>
    </row>
    <row r="24" spans="1:11">
      <c r="A24" t="s">
        <v>34</v>
      </c>
      <c r="B24" t="s">
        <v>543</v>
      </c>
      <c r="D24" s="4">
        <f>+assessment!H24</f>
        <v>3.0464103471421615E-5</v>
      </c>
      <c r="F24" s="17">
        <f>+assessment!J24</f>
        <v>1473.0843324644491</v>
      </c>
      <c r="H24" s="17">
        <v>-1264.6199999999999</v>
      </c>
      <c r="J24" s="17">
        <f t="shared" si="0"/>
        <v>208.46433246444917</v>
      </c>
      <c r="K24" s="17"/>
    </row>
    <row r="25" spans="1:11">
      <c r="A25" t="s">
        <v>35</v>
      </c>
      <c r="B25" t="s">
        <v>544</v>
      </c>
      <c r="D25" s="4">
        <f>+assessment!H25</f>
        <v>3.7796894485373339E-5</v>
      </c>
      <c r="F25" s="17">
        <f>+assessment!J25</f>
        <v>1827.6596629356568</v>
      </c>
      <c r="H25" s="17">
        <v>-1569.01</v>
      </c>
      <c r="J25" s="17">
        <f t="shared" si="0"/>
        <v>258.64966293565681</v>
      </c>
      <c r="K25" s="17"/>
    </row>
    <row r="26" spans="1:11">
      <c r="A26" t="s">
        <v>36</v>
      </c>
      <c r="B26" t="s">
        <v>545</v>
      </c>
      <c r="D26" s="4">
        <f>+assessment!H26</f>
        <v>3.4525224700111171E-5</v>
      </c>
      <c r="F26" s="17">
        <f>+assessment!J26</f>
        <v>1669.4588642091112</v>
      </c>
      <c r="H26" s="17">
        <v>-1433.38</v>
      </c>
      <c r="J26" s="17">
        <f t="shared" si="0"/>
        <v>236.07886420911109</v>
      </c>
      <c r="K26" s="17"/>
    </row>
    <row r="27" spans="1:11">
      <c r="A27" t="s">
        <v>37</v>
      </c>
      <c r="B27" t="s">
        <v>546</v>
      </c>
      <c r="D27" s="4">
        <f>+assessment!H27</f>
        <v>2.9840504505221869E-5</v>
      </c>
      <c r="F27" s="17">
        <f>+assessment!J27</f>
        <v>1442.9303557452056</v>
      </c>
      <c r="H27" s="17">
        <v>-1238.73</v>
      </c>
      <c r="J27" s="17">
        <f t="shared" si="0"/>
        <v>204.20035574520557</v>
      </c>
      <c r="K27" s="17"/>
    </row>
    <row r="28" spans="1:11">
      <c r="A28" t="s">
        <v>38</v>
      </c>
      <c r="B28" t="s">
        <v>547</v>
      </c>
      <c r="D28" s="4">
        <f>+assessment!H28</f>
        <v>3.8713819751590488E-5</v>
      </c>
      <c r="F28" s="17">
        <f>+assessment!J28</f>
        <v>1871.9973617283481</v>
      </c>
      <c r="H28" s="17">
        <v>-1607.33</v>
      </c>
      <c r="J28" s="17">
        <f t="shared" si="0"/>
        <v>264.66736172834817</v>
      </c>
      <c r="K28" s="17"/>
    </row>
    <row r="29" spans="1:11">
      <c r="A29" t="s">
        <v>39</v>
      </c>
      <c r="B29" t="s">
        <v>548</v>
      </c>
      <c r="D29" s="4">
        <f>+assessment!H29</f>
        <v>5.1508710946908958E-5</v>
      </c>
      <c r="F29" s="17">
        <f>+assessment!J29</f>
        <v>2490.6912213094197</v>
      </c>
      <c r="H29" s="17">
        <v>-2138.2399999999998</v>
      </c>
      <c r="J29" s="17">
        <f t="shared" si="0"/>
        <v>352.45122130941991</v>
      </c>
      <c r="K29" s="17"/>
    </row>
    <row r="30" spans="1:11">
      <c r="A30" t="s">
        <v>40</v>
      </c>
      <c r="B30" t="s">
        <v>549</v>
      </c>
      <c r="D30" s="4">
        <f>+assessment!H30</f>
        <v>8.396278736875042E-5</v>
      </c>
      <c r="F30" s="17">
        <f>+assessment!J30</f>
        <v>4060.000213004083</v>
      </c>
      <c r="H30" s="17">
        <v>-3485.43</v>
      </c>
      <c r="J30" s="17">
        <f t="shared" ref="J30:J87" si="1">SUM(F30:H30)</f>
        <v>574.57021300408314</v>
      </c>
      <c r="K30" s="17"/>
    </row>
    <row r="31" spans="1:11">
      <c r="A31" t="s">
        <v>41</v>
      </c>
      <c r="B31" t="s">
        <v>550</v>
      </c>
      <c r="D31" s="4">
        <f>+assessment!H31</f>
        <v>7.9921713189242301E-3</v>
      </c>
      <c r="F31" s="17">
        <f>+assessment!J31</f>
        <v>386459.50514589745</v>
      </c>
      <c r="H31" s="17">
        <v>-331945.03999999998</v>
      </c>
      <c r="J31" s="17">
        <f t="shared" si="1"/>
        <v>54514.465145897469</v>
      </c>
      <c r="K31" s="17"/>
    </row>
    <row r="32" spans="1:11">
      <c r="A32" t="s">
        <v>42</v>
      </c>
      <c r="B32" t="s">
        <v>43</v>
      </c>
      <c r="D32" s="4">
        <f>+assessment!H32</f>
        <v>2.1447096228970416E-5</v>
      </c>
      <c r="F32" s="17">
        <f>+assessment!J32</f>
        <v>1037.0691348718483</v>
      </c>
      <c r="H32" s="17">
        <v>-890.32</v>
      </c>
      <c r="J32" s="17">
        <f t="shared" si="1"/>
        <v>146.74913487184824</v>
      </c>
      <c r="K32" s="17"/>
    </row>
    <row r="33" spans="1:11">
      <c r="A33" t="s">
        <v>44</v>
      </c>
      <c r="B33" t="s">
        <v>45</v>
      </c>
      <c r="D33" s="4">
        <f>+assessment!H33</f>
        <v>1.5663009829830352E-5</v>
      </c>
      <c r="F33" s="17">
        <f>+assessment!J33</f>
        <v>757.3810403186319</v>
      </c>
      <c r="H33" s="17">
        <v>-650.22</v>
      </c>
      <c r="J33" s="17">
        <f t="shared" si="1"/>
        <v>107.16104031863188</v>
      </c>
      <c r="K33" s="17"/>
    </row>
    <row r="34" spans="1:11">
      <c r="A34" t="s">
        <v>46</v>
      </c>
      <c r="B34" t="s">
        <v>47</v>
      </c>
      <c r="D34" s="4">
        <f>+assessment!H34</f>
        <v>4.5641144897866045E-4</v>
      </c>
      <c r="F34" s="17">
        <f>+assessment!J34</f>
        <v>22069.664885381491</v>
      </c>
      <c r="H34" s="17">
        <v>-18947.28</v>
      </c>
      <c r="J34" s="17">
        <f t="shared" si="1"/>
        <v>3122.3848853814925</v>
      </c>
      <c r="K34" s="17"/>
    </row>
    <row r="35" spans="1:11">
      <c r="A35" t="s">
        <v>48</v>
      </c>
      <c r="B35" t="s">
        <v>49</v>
      </c>
      <c r="D35" s="4">
        <f>+assessment!H35</f>
        <v>1.0653991643703224E-2</v>
      </c>
      <c r="F35" s="17">
        <f>+assessment!J35</f>
        <v>515171.18116635672</v>
      </c>
      <c r="H35" s="17">
        <v>-442405.15</v>
      </c>
      <c r="J35" s="17">
        <f t="shared" si="1"/>
        <v>72766.031166356697</v>
      </c>
      <c r="K35" s="17"/>
    </row>
    <row r="36" spans="1:11">
      <c r="A36" t="s">
        <v>50</v>
      </c>
      <c r="B36" t="s">
        <v>511</v>
      </c>
      <c r="D36" s="4">
        <f>+assessment!H36</f>
        <v>1.4601534822196089E-3</v>
      </c>
      <c r="F36" s="17">
        <f>+assessment!J36</f>
        <v>70605.367384892874</v>
      </c>
      <c r="H36" s="17">
        <v>-60641.99</v>
      </c>
      <c r="J36" s="17">
        <f t="shared" si="1"/>
        <v>9963.3773848928759</v>
      </c>
      <c r="K36" s="17"/>
    </row>
    <row r="37" spans="1:11">
      <c r="A37" t="s">
        <v>51</v>
      </c>
      <c r="B37" t="s">
        <v>52</v>
      </c>
      <c r="D37" s="4">
        <f>+assessment!H37</f>
        <v>6.0131557398304079E-3</v>
      </c>
      <c r="F37" s="17">
        <f>+assessment!J37</f>
        <v>290764.68694778532</v>
      </c>
      <c r="H37" s="17">
        <v>-249662.31</v>
      </c>
      <c r="J37" s="17">
        <f t="shared" si="1"/>
        <v>41102.37694778532</v>
      </c>
      <c r="K37" s="17"/>
    </row>
    <row r="38" spans="1:11">
      <c r="A38" t="s">
        <v>53</v>
      </c>
      <c r="B38" t="s">
        <v>54</v>
      </c>
      <c r="D38" s="4">
        <f>+assessment!H38</f>
        <v>1.4303544768262933E-3</v>
      </c>
      <c r="F38" s="17">
        <f>+assessment!J38</f>
        <v>69164.443708635794</v>
      </c>
      <c r="H38" s="17">
        <v>-59388.97</v>
      </c>
      <c r="J38" s="17">
        <f t="shared" si="1"/>
        <v>9775.4737086357927</v>
      </c>
      <c r="K38" s="17"/>
    </row>
    <row r="39" spans="1:11">
      <c r="A39" t="s">
        <v>55</v>
      </c>
      <c r="B39" t="s">
        <v>56</v>
      </c>
      <c r="D39" s="4">
        <f>+assessment!H39</f>
        <v>3.4097808637542881E-4</v>
      </c>
      <c r="F39" s="17">
        <f>+assessment!J39</f>
        <v>16487.912641990326</v>
      </c>
      <c r="H39" s="17">
        <v>-14158.3</v>
      </c>
      <c r="J39" s="17">
        <f t="shared" si="1"/>
        <v>2329.6126419903267</v>
      </c>
      <c r="K39" s="17"/>
    </row>
    <row r="40" spans="1:11">
      <c r="A40" t="s">
        <v>57</v>
      </c>
      <c r="B40" t="s">
        <v>58</v>
      </c>
      <c r="D40" s="4">
        <f>+assessment!H40</f>
        <v>4.2974597994294627E-4</v>
      </c>
      <c r="F40" s="17">
        <f>+assessment!J40</f>
        <v>20780.262599468973</v>
      </c>
      <c r="H40" s="17">
        <v>-17842.89</v>
      </c>
      <c r="J40" s="17">
        <f t="shared" si="1"/>
        <v>2937.3725994689739</v>
      </c>
      <c r="K40" s="17"/>
    </row>
    <row r="41" spans="1:11">
      <c r="A41" t="s">
        <v>59</v>
      </c>
      <c r="B41" t="s">
        <v>60</v>
      </c>
      <c r="D41" s="4">
        <f>+assessment!H41</f>
        <v>3.8894140399943434E-4</v>
      </c>
      <c r="F41" s="17">
        <f>+assessment!J41</f>
        <v>18807.167229318624</v>
      </c>
      <c r="H41" s="17">
        <v>-16147</v>
      </c>
      <c r="J41" s="17">
        <f t="shared" si="1"/>
        <v>2660.1672293186239</v>
      </c>
      <c r="K41" s="17"/>
    </row>
    <row r="42" spans="1:11">
      <c r="A42" t="s">
        <v>61</v>
      </c>
      <c r="B42" t="s">
        <v>551</v>
      </c>
      <c r="D42" s="4">
        <f>+assessment!H42</f>
        <v>1.5135767499020709E-4</v>
      </c>
      <c r="F42" s="17">
        <f>+assessment!J42</f>
        <v>7318.8636532659348</v>
      </c>
      <c r="H42" s="17">
        <v>-6283.58</v>
      </c>
      <c r="J42" s="17">
        <f t="shared" si="1"/>
        <v>1035.2836532659348</v>
      </c>
      <c r="K42" s="17"/>
    </row>
    <row r="43" spans="1:11">
      <c r="A43" t="s">
        <v>62</v>
      </c>
      <c r="B43" t="s">
        <v>63</v>
      </c>
      <c r="D43" s="4">
        <f>+assessment!H43</f>
        <v>4.7859344005713323E-4</v>
      </c>
      <c r="F43" s="17">
        <f>+assessment!J43</f>
        <v>23142.269682408187</v>
      </c>
      <c r="H43" s="17">
        <v>-19869.75</v>
      </c>
      <c r="J43" s="17">
        <f t="shared" si="1"/>
        <v>3272.5196824081868</v>
      </c>
      <c r="K43" s="17"/>
    </row>
    <row r="44" spans="1:11">
      <c r="A44" t="s">
        <v>64</v>
      </c>
      <c r="B44" t="s">
        <v>552</v>
      </c>
      <c r="D44" s="4">
        <f>+assessment!H44</f>
        <v>8.7652368489437478E-3</v>
      </c>
      <c r="F44" s="17">
        <f>+assessment!J44</f>
        <v>423840.90129656298</v>
      </c>
      <c r="H44" s="17">
        <v>-363998.88</v>
      </c>
      <c r="J44" s="17">
        <f t="shared" si="1"/>
        <v>59842.021296562976</v>
      </c>
      <c r="K44" s="17"/>
    </row>
    <row r="45" spans="1:11">
      <c r="A45" t="s">
        <v>65</v>
      </c>
      <c r="B45" t="s">
        <v>553</v>
      </c>
      <c r="D45" s="4">
        <f>+assessment!H45</f>
        <v>1.1156520944633612E-5</v>
      </c>
      <c r="F45" s="17">
        <f>+assessment!J45</f>
        <v>539.47086359421189</v>
      </c>
      <c r="H45" s="17">
        <v>-463.14</v>
      </c>
      <c r="J45" s="17">
        <f t="shared" si="1"/>
        <v>76.330863594211905</v>
      </c>
      <c r="K45" s="17"/>
    </row>
    <row r="46" spans="1:11">
      <c r="A46" t="s">
        <v>66</v>
      </c>
      <c r="B46" t="s">
        <v>67</v>
      </c>
      <c r="D46" s="4">
        <f>+assessment!H46</f>
        <v>1.3711742261783306E-4</v>
      </c>
      <c r="F46" s="17">
        <f>+assessment!J46</f>
        <v>6630.2797046274163</v>
      </c>
      <c r="H46" s="17">
        <v>-5692.16</v>
      </c>
      <c r="J46" s="17">
        <f t="shared" si="1"/>
        <v>938.11970462741647</v>
      </c>
      <c r="K46" s="17"/>
    </row>
    <row r="47" spans="1:11">
      <c r="A47" t="s">
        <v>68</v>
      </c>
      <c r="B47" t="s">
        <v>69</v>
      </c>
      <c r="D47" s="4">
        <f>+assessment!H47</f>
        <v>7.7489826499129149E-4</v>
      </c>
      <c r="F47" s="17">
        <f>+assessment!J47</f>
        <v>37470.017605585832</v>
      </c>
      <c r="H47" s="17">
        <v>-32175.32</v>
      </c>
      <c r="J47" s="17">
        <f t="shared" si="1"/>
        <v>5294.6976055858322</v>
      </c>
      <c r="K47" s="17"/>
    </row>
    <row r="48" spans="1:11">
      <c r="A48" t="s">
        <v>70</v>
      </c>
      <c r="B48" t="s">
        <v>71</v>
      </c>
      <c r="D48" s="4">
        <f>+assessment!H48</f>
        <v>1.6347053774448864E-5</v>
      </c>
      <c r="F48" s="17">
        <f>+assessment!J48</f>
        <v>790.45781930475857</v>
      </c>
      <c r="H48" s="17">
        <v>-678.61</v>
      </c>
      <c r="J48" s="17">
        <f t="shared" si="1"/>
        <v>111.84781930475856</v>
      </c>
      <c r="K48" s="17"/>
    </row>
    <row r="49" spans="1:11">
      <c r="A49" t="s">
        <v>72</v>
      </c>
      <c r="B49" t="s">
        <v>73</v>
      </c>
      <c r="D49" s="4">
        <f>+assessment!H49</f>
        <v>2.1485227675340642E-5</v>
      </c>
      <c r="F49" s="17">
        <f>+assessment!J49</f>
        <v>1038.9129717100104</v>
      </c>
      <c r="H49" s="17">
        <v>-891.9</v>
      </c>
      <c r="J49" s="17">
        <f t="shared" si="1"/>
        <v>147.01297171001045</v>
      </c>
      <c r="K49" s="17"/>
    </row>
    <row r="50" spans="1:11">
      <c r="A50" t="s">
        <v>74</v>
      </c>
      <c r="B50" t="s">
        <v>75</v>
      </c>
      <c r="D50" s="4">
        <f>+assessment!H50</f>
        <v>1.4904436042965266E-5</v>
      </c>
      <c r="F50" s="17">
        <f>+assessment!J50</f>
        <v>720.70038889235707</v>
      </c>
      <c r="H50" s="17">
        <v>-618.72</v>
      </c>
      <c r="J50" s="17">
        <f t="shared" si="1"/>
        <v>101.98038889235704</v>
      </c>
      <c r="K50" s="17"/>
    </row>
    <row r="51" spans="1:11">
      <c r="A51" t="s">
        <v>76</v>
      </c>
      <c r="B51" t="s">
        <v>77</v>
      </c>
      <c r="D51" s="4">
        <f>+assessment!H51</f>
        <v>7.4553333074316733E-5</v>
      </c>
      <c r="F51" s="17">
        <f>+assessment!J51</f>
        <v>3605.0083334244487</v>
      </c>
      <c r="H51" s="17">
        <v>-3095.54</v>
      </c>
      <c r="J51" s="17">
        <f t="shared" si="1"/>
        <v>509.4683334244487</v>
      </c>
      <c r="K51" s="17"/>
    </row>
    <row r="52" spans="1:11">
      <c r="A52" t="s">
        <v>78</v>
      </c>
      <c r="B52" t="s">
        <v>79</v>
      </c>
      <c r="D52" s="4">
        <f>+assessment!H52</f>
        <v>1.9598170001540054E-5</v>
      </c>
      <c r="F52" s="17">
        <f>+assessment!J52</f>
        <v>947.6647557124453</v>
      </c>
      <c r="H52" s="17">
        <v>-813.56</v>
      </c>
      <c r="J52" s="17">
        <f t="shared" si="1"/>
        <v>134.10475571244535</v>
      </c>
      <c r="K52" s="17"/>
    </row>
    <row r="53" spans="1:11">
      <c r="A53" t="s">
        <v>80</v>
      </c>
      <c r="B53" t="s">
        <v>81</v>
      </c>
      <c r="D53" s="4">
        <f>+assessment!H53</f>
        <v>2.2561715444604792E-4</v>
      </c>
      <c r="F53" s="17">
        <f>+assessment!J53</f>
        <v>10909.662766260806</v>
      </c>
      <c r="H53" s="17">
        <v>-9366.66</v>
      </c>
      <c r="J53" s="17">
        <f t="shared" si="1"/>
        <v>1543.0027662608063</v>
      </c>
      <c r="K53" s="17"/>
    </row>
    <row r="54" spans="1:11">
      <c r="A54" t="s">
        <v>82</v>
      </c>
      <c r="B54" t="s">
        <v>512</v>
      </c>
      <c r="D54" s="4">
        <f>+assessment!H54</f>
        <v>5.9586800286564158E-4</v>
      </c>
      <c r="F54" s="17">
        <f>+assessment!J54</f>
        <v>28813.052715031925</v>
      </c>
      <c r="H54" s="17">
        <v>-24738.51</v>
      </c>
      <c r="J54" s="17">
        <f t="shared" si="1"/>
        <v>4074.5427150319265</v>
      </c>
      <c r="K54" s="17"/>
    </row>
    <row r="55" spans="1:11">
      <c r="A55" t="s">
        <v>83</v>
      </c>
      <c r="B55" t="s">
        <v>84</v>
      </c>
      <c r="D55" s="4">
        <f>+assessment!H55</f>
        <v>5.0808387598565682E-6</v>
      </c>
      <c r="F55" s="17">
        <f>+assessment!J55</f>
        <v>245.68272557057284</v>
      </c>
      <c r="H55" s="17">
        <v>-210.92</v>
      </c>
      <c r="J55" s="17">
        <f t="shared" si="1"/>
        <v>34.762725570572854</v>
      </c>
      <c r="K55" s="17"/>
    </row>
    <row r="56" spans="1:11">
      <c r="A56" t="s">
        <v>85</v>
      </c>
      <c r="B56" t="s">
        <v>86</v>
      </c>
      <c r="D56" s="4">
        <f>+assessment!H56</f>
        <v>5.5183532736215093E-3</v>
      </c>
      <c r="F56" s="17">
        <f>+assessment!J56</f>
        <v>266838.63373828039</v>
      </c>
      <c r="H56" s="17">
        <v>-229208.68</v>
      </c>
      <c r="J56" s="17">
        <f t="shared" si="1"/>
        <v>37629.953738280397</v>
      </c>
      <c r="K56" s="17"/>
    </row>
    <row r="57" spans="1:11">
      <c r="A57" t="s">
        <v>87</v>
      </c>
      <c r="B57" t="s">
        <v>88</v>
      </c>
      <c r="D57" s="4">
        <f>+assessment!H57</f>
        <v>8.0408617980958115E-4</v>
      </c>
      <c r="F57" s="17">
        <f>+assessment!J57</f>
        <v>38881.392145344216</v>
      </c>
      <c r="H57" s="17">
        <v>-33390.58</v>
      </c>
      <c r="J57" s="17">
        <f t="shared" si="1"/>
        <v>5490.8121453442145</v>
      </c>
      <c r="K57" s="17"/>
    </row>
    <row r="58" spans="1:11">
      <c r="A58" t="s">
        <v>89</v>
      </c>
      <c r="B58" t="s">
        <v>90</v>
      </c>
      <c r="D58" s="4">
        <f>+assessment!H58</f>
        <v>4.7111356132025231E-2</v>
      </c>
      <c r="F58" s="17">
        <f>+assessment!J58</f>
        <v>2278058.1960779689</v>
      </c>
      <c r="H58" s="17">
        <v>-1956690.7</v>
      </c>
      <c r="J58" s="17">
        <f t="shared" si="1"/>
        <v>321367.49607796897</v>
      </c>
      <c r="K58" s="17"/>
    </row>
    <row r="59" spans="1:11">
      <c r="A59" t="s">
        <v>91</v>
      </c>
      <c r="B59" t="s">
        <v>92</v>
      </c>
      <c r="D59" s="4">
        <f>+assessment!H59</f>
        <v>9.2126147284945855E-5</v>
      </c>
      <c r="F59" s="17">
        <f>+assessment!J59</f>
        <v>4454.7375012389639</v>
      </c>
      <c r="H59" s="17">
        <v>-3825.31</v>
      </c>
      <c r="J59" s="17">
        <f t="shared" si="1"/>
        <v>629.42750123896394</v>
      </c>
      <c r="K59" s="17"/>
    </row>
    <row r="60" spans="1:11">
      <c r="A60" t="s">
        <v>93</v>
      </c>
      <c r="B60" t="s">
        <v>94</v>
      </c>
      <c r="D60" s="4">
        <f>+assessment!H60</f>
        <v>2.3043637434780032E-5</v>
      </c>
      <c r="F60" s="17">
        <f>+assessment!J60</f>
        <v>1114.2694975419104</v>
      </c>
      <c r="H60" s="17">
        <v>-956.61</v>
      </c>
      <c r="J60" s="17">
        <f t="shared" si="1"/>
        <v>157.65949754191035</v>
      </c>
      <c r="K60" s="17"/>
    </row>
    <row r="61" spans="1:11">
      <c r="A61" t="s">
        <v>95</v>
      </c>
      <c r="B61" t="s">
        <v>96</v>
      </c>
      <c r="D61" s="4">
        <f>+assessment!H61</f>
        <v>5.1490978624757352E-5</v>
      </c>
      <c r="F61" s="17">
        <f>+assessment!J61</f>
        <v>2489.8337791738177</v>
      </c>
      <c r="H61" s="17">
        <v>-2137.52</v>
      </c>
      <c r="J61" s="17">
        <f t="shared" si="1"/>
        <v>352.31377917381769</v>
      </c>
      <c r="K61" s="17"/>
    </row>
    <row r="62" spans="1:11">
      <c r="A62" t="s">
        <v>504</v>
      </c>
      <c r="B62" t="s">
        <v>505</v>
      </c>
      <c r="D62" s="4">
        <f>+assessment!H62</f>
        <v>5.1925804760268436E-4</v>
      </c>
      <c r="F62" s="17">
        <f>+assessment!J62</f>
        <v>25108.596914632875</v>
      </c>
      <c r="H62" s="17">
        <v>-21564.240000000002</v>
      </c>
      <c r="J62" s="17">
        <f t="shared" si="1"/>
        <v>3544.3569146328737</v>
      </c>
      <c r="K62" s="17"/>
    </row>
    <row r="63" spans="1:11">
      <c r="A63" t="s">
        <v>97</v>
      </c>
      <c r="B63" t="s">
        <v>506</v>
      </c>
      <c r="D63" s="4">
        <f>+assessment!H63</f>
        <v>8.2745521385710886E-5</v>
      </c>
      <c r="F63" s="17">
        <f>+assessment!J63</f>
        <v>4001.1396117151066</v>
      </c>
      <c r="H63" s="17">
        <v>-3434.99</v>
      </c>
      <c r="J63" s="17">
        <f t="shared" si="1"/>
        <v>566.14961171510686</v>
      </c>
      <c r="K63" s="17"/>
    </row>
    <row r="64" spans="1:11">
      <c r="A64" t="s">
        <v>98</v>
      </c>
      <c r="B64" t="s">
        <v>99</v>
      </c>
      <c r="D64" s="4">
        <f>+assessment!H64</f>
        <v>3.1263874870980396E-4</v>
      </c>
      <c r="F64" s="17">
        <f>+assessment!J64</f>
        <v>15117.570844575746</v>
      </c>
      <c r="H64" s="17">
        <v>-12978.4</v>
      </c>
      <c r="J64" s="17">
        <f t="shared" si="1"/>
        <v>2139.1708445757467</v>
      </c>
      <c r="K64" s="17"/>
    </row>
    <row r="65" spans="1:11">
      <c r="A65" t="s">
        <v>100</v>
      </c>
      <c r="B65" t="s">
        <v>101</v>
      </c>
      <c r="D65" s="4">
        <f>+assessment!H65</f>
        <v>7.0228687831447767E-4</v>
      </c>
      <c r="F65" s="17">
        <f>+assessment!J65</f>
        <v>33958.911619077022</v>
      </c>
      <c r="H65" s="17">
        <v>-29159.37</v>
      </c>
      <c r="J65" s="17">
        <f t="shared" si="1"/>
        <v>4799.5416190770229</v>
      </c>
      <c r="K65" s="17"/>
    </row>
    <row r="66" spans="1:11">
      <c r="A66" t="s">
        <v>102</v>
      </c>
      <c r="B66" t="s">
        <v>103</v>
      </c>
      <c r="D66" s="4">
        <f>+assessment!H66</f>
        <v>4.2604791881402796E-3</v>
      </c>
      <c r="F66" s="17">
        <f>+assessment!J66</f>
        <v>206014.43750766738</v>
      </c>
      <c r="H66" s="17">
        <v>-176919.89</v>
      </c>
      <c r="J66" s="17">
        <f t="shared" si="1"/>
        <v>29094.547507667361</v>
      </c>
      <c r="K66" s="17"/>
    </row>
    <row r="67" spans="1:11">
      <c r="A67" t="s">
        <v>104</v>
      </c>
      <c r="B67" t="s">
        <v>554</v>
      </c>
      <c r="D67" s="4">
        <f>+assessment!H67</f>
        <v>1.3137806187054856E-3</v>
      </c>
      <c r="F67" s="17">
        <f>+assessment!J67</f>
        <v>63527.543081187854</v>
      </c>
      <c r="H67" s="17">
        <v>-54546.71</v>
      </c>
      <c r="J67" s="17">
        <f t="shared" si="1"/>
        <v>8980.833081187855</v>
      </c>
      <c r="K67" s="17"/>
    </row>
    <row r="68" spans="1:11">
      <c r="A68" t="s">
        <v>105</v>
      </c>
      <c r="B68" t="s">
        <v>106</v>
      </c>
      <c r="D68" s="4">
        <f>+assessment!H68</f>
        <v>3.379134051396116E-5</v>
      </c>
      <c r="F68" s="17">
        <f>+assessment!J68</f>
        <v>1633.9720724354697</v>
      </c>
      <c r="H68" s="17">
        <v>-1402.77</v>
      </c>
      <c r="J68" s="17">
        <f t="shared" si="1"/>
        <v>231.20207243546974</v>
      </c>
      <c r="K68" s="17"/>
    </row>
    <row r="69" spans="1:11">
      <c r="A69" t="s">
        <v>107</v>
      </c>
      <c r="B69" t="s">
        <v>108</v>
      </c>
      <c r="D69" s="4">
        <f>+assessment!H69</f>
        <v>1.9172232580316032E-4</v>
      </c>
      <c r="F69" s="17">
        <f>+assessment!J69</f>
        <v>9270.6865504583548</v>
      </c>
      <c r="H69" s="17">
        <v>-7962.35</v>
      </c>
      <c r="J69" s="17">
        <f t="shared" si="1"/>
        <v>1308.3365504583544</v>
      </c>
      <c r="K69" s="17"/>
    </row>
    <row r="70" spans="1:11">
      <c r="A70" t="s">
        <v>109</v>
      </c>
      <c r="B70" t="s">
        <v>110</v>
      </c>
      <c r="D70" s="4">
        <f>+assessment!H70</f>
        <v>3.9797136959623686E-3</v>
      </c>
      <c r="F70" s="17">
        <f>+assessment!J70</f>
        <v>192438.09024992055</v>
      </c>
      <c r="H70" s="17">
        <v>-165291.24</v>
      </c>
      <c r="J70" s="17">
        <f t="shared" si="1"/>
        <v>27146.850249920564</v>
      </c>
      <c r="K70" s="17"/>
    </row>
    <row r="71" spans="1:11">
      <c r="A71" t="s">
        <v>111</v>
      </c>
      <c r="B71" t="s">
        <v>112</v>
      </c>
      <c r="D71" s="4">
        <f>+assessment!H71</f>
        <v>5.8249278032888221E-5</v>
      </c>
      <c r="F71" s="17">
        <f>+assessment!J71</f>
        <v>2816.6297074229665</v>
      </c>
      <c r="H71" s="17">
        <v>-2418.64</v>
      </c>
      <c r="J71" s="17">
        <f t="shared" si="1"/>
        <v>397.9897074229666</v>
      </c>
      <c r="K71" s="17"/>
    </row>
    <row r="72" spans="1:11">
      <c r="A72" t="s">
        <v>113</v>
      </c>
      <c r="B72" t="s">
        <v>114</v>
      </c>
      <c r="D72" s="4">
        <f>+assessment!H72</f>
        <v>5.2424431804040988E-5</v>
      </c>
      <c r="F72" s="17">
        <f>+assessment!J72</f>
        <v>2534.9706811930018</v>
      </c>
      <c r="H72" s="17">
        <v>-2176.4899999999998</v>
      </c>
      <c r="J72" s="17">
        <f t="shared" si="1"/>
        <v>358.48068119300206</v>
      </c>
      <c r="K72" s="17"/>
    </row>
    <row r="73" spans="1:11">
      <c r="A73" t="s">
        <v>115</v>
      </c>
      <c r="B73" t="s">
        <v>116</v>
      </c>
      <c r="D73" s="4">
        <f>+assessment!H73</f>
        <v>7.3550564825195018E-6</v>
      </c>
      <c r="F73" s="17">
        <f>+assessment!J73</f>
        <v>355.65197180197731</v>
      </c>
      <c r="H73" s="17">
        <v>-305.33</v>
      </c>
      <c r="J73" s="17">
        <f t="shared" si="1"/>
        <v>50.321971801977327</v>
      </c>
      <c r="K73" s="17"/>
    </row>
    <row r="74" spans="1:11">
      <c r="A74" t="s">
        <v>117</v>
      </c>
      <c r="B74" t="s">
        <v>118</v>
      </c>
      <c r="D74" s="4">
        <f>+assessment!H74</f>
        <v>1.0894499571374134E-4</v>
      </c>
      <c r="F74" s="17">
        <f>+assessment!J74</f>
        <v>5268.0088365925521</v>
      </c>
      <c r="H74" s="17">
        <v>-4523.42</v>
      </c>
      <c r="J74" s="17">
        <f t="shared" si="1"/>
        <v>744.58883659255207</v>
      </c>
      <c r="K74" s="17"/>
    </row>
    <row r="75" spans="1:11">
      <c r="A75" t="s">
        <v>119</v>
      </c>
      <c r="B75" t="s">
        <v>120</v>
      </c>
      <c r="D75" s="4">
        <f>+assessment!H75</f>
        <v>3.6413655008126641E-5</v>
      </c>
      <c r="F75" s="17">
        <f>+assessment!J75</f>
        <v>1760.7734536011221</v>
      </c>
      <c r="H75" s="17">
        <v>-1511.61</v>
      </c>
      <c r="J75" s="17">
        <f t="shared" si="1"/>
        <v>249.16345360112223</v>
      </c>
      <c r="K75" s="17"/>
    </row>
    <row r="76" spans="1:11">
      <c r="A76" t="s">
        <v>121</v>
      </c>
      <c r="B76" t="s">
        <v>122</v>
      </c>
      <c r="D76" s="4">
        <f>+assessment!H76</f>
        <v>3.8070293408968398E-4</v>
      </c>
      <c r="F76" s="17">
        <f>+assessment!J76</f>
        <v>18408.798015567831</v>
      </c>
      <c r="H76" s="17">
        <v>-15806.2</v>
      </c>
      <c r="J76" s="17">
        <f t="shared" si="1"/>
        <v>2602.5980155678299</v>
      </c>
      <c r="K76" s="17"/>
    </row>
    <row r="77" spans="1:11">
      <c r="A77" t="s">
        <v>123</v>
      </c>
      <c r="B77" t="s">
        <v>124</v>
      </c>
      <c r="D77" s="4">
        <f>+assessment!H77</f>
        <v>1.0606218598801058E-4</v>
      </c>
      <c r="F77" s="17">
        <f>+assessment!J77</f>
        <v>5128.6112717033093</v>
      </c>
      <c r="H77" s="17">
        <v>-4404.92</v>
      </c>
      <c r="J77" s="17">
        <f t="shared" si="1"/>
        <v>723.69127170330921</v>
      </c>
      <c r="K77" s="17"/>
    </row>
    <row r="78" spans="1:11">
      <c r="A78" t="s">
        <v>125</v>
      </c>
      <c r="B78" t="s">
        <v>126</v>
      </c>
      <c r="D78" s="4">
        <f>+assessment!H78</f>
        <v>1.7595919460907262E-4</v>
      </c>
      <c r="F78" s="17">
        <f>+assessment!J78</f>
        <v>8508.4641658615019</v>
      </c>
      <c r="H78" s="17">
        <v>-7306.79</v>
      </c>
      <c r="J78" s="17">
        <f t="shared" si="1"/>
        <v>1201.6741658615019</v>
      </c>
      <c r="K78" s="17"/>
    </row>
    <row r="79" spans="1:11">
      <c r="A79" t="s">
        <v>127</v>
      </c>
      <c r="B79" t="s">
        <v>513</v>
      </c>
      <c r="D79" s="4">
        <f>+assessment!H79</f>
        <v>3.7998461696246621E-5</v>
      </c>
      <c r="F79" s="17">
        <f>+assessment!J79</f>
        <v>1837.4063965152131</v>
      </c>
      <c r="H79" s="17">
        <v>-1577.4</v>
      </c>
      <c r="J79" s="17">
        <f t="shared" si="1"/>
        <v>260.00639651521305</v>
      </c>
      <c r="K79" s="17"/>
    </row>
    <row r="80" spans="1:11">
      <c r="A80" t="s">
        <v>128</v>
      </c>
      <c r="B80" t="s">
        <v>129</v>
      </c>
      <c r="D80" s="4">
        <f>+assessment!H80</f>
        <v>1.7413708045207631E-4</v>
      </c>
      <c r="F80" s="17">
        <f>+assessment!J80</f>
        <v>8420.3562778630621</v>
      </c>
      <c r="H80" s="17">
        <v>-7229.38</v>
      </c>
      <c r="J80" s="17">
        <f t="shared" si="1"/>
        <v>1190.976277863062</v>
      </c>
      <c r="K80" s="17"/>
    </row>
    <row r="81" spans="1:11">
      <c r="A81" t="s">
        <v>492</v>
      </c>
      <c r="B81" t="s">
        <v>555</v>
      </c>
      <c r="D81" s="4">
        <f>+assessment!H81</f>
        <v>8.5476467625653819E-6</v>
      </c>
      <c r="F81" s="17">
        <f>+assessment!J81</f>
        <v>413.31938545926801</v>
      </c>
      <c r="H81" s="17">
        <v>-354.84</v>
      </c>
      <c r="J81" s="17">
        <f t="shared" si="1"/>
        <v>58.47938545926803</v>
      </c>
      <c r="K81" s="17"/>
    </row>
    <row r="82" spans="1:11">
      <c r="A82" t="s">
        <v>130</v>
      </c>
      <c r="B82" t="s">
        <v>507</v>
      </c>
      <c r="D82" s="4">
        <f>+assessment!H82</f>
        <v>2.2385200093418862E-4</v>
      </c>
      <c r="F82" s="17">
        <f>+assessment!J82</f>
        <v>10824.309196438744</v>
      </c>
      <c r="H82" s="17">
        <v>-9293.61</v>
      </c>
      <c r="J82" s="17">
        <f t="shared" si="1"/>
        <v>1530.6991964387435</v>
      </c>
      <c r="K82" s="17"/>
    </row>
    <row r="83" spans="1:11">
      <c r="A83" t="s">
        <v>131</v>
      </c>
      <c r="B83" t="s">
        <v>132</v>
      </c>
      <c r="D83" s="4">
        <f>+assessment!H83</f>
        <v>4.1492201301769336E-5</v>
      </c>
      <c r="F83" s="17">
        <f>+assessment!J83</f>
        <v>2006.3453275240984</v>
      </c>
      <c r="H83" s="17">
        <v>-1722.48</v>
      </c>
      <c r="J83" s="17">
        <f t="shared" si="1"/>
        <v>283.86532752409835</v>
      </c>
      <c r="K83" s="17"/>
    </row>
    <row r="84" spans="1:11">
      <c r="A84" t="s">
        <v>133</v>
      </c>
      <c r="B84" t="s">
        <v>556</v>
      </c>
      <c r="D84" s="4">
        <f>+assessment!H84</f>
        <v>1.4644307108792006E-4</v>
      </c>
      <c r="F84" s="17">
        <f>+assessment!J84</f>
        <v>7081.2191739028976</v>
      </c>
      <c r="H84" s="17">
        <v>-6079.97</v>
      </c>
      <c r="J84" s="17">
        <f t="shared" si="1"/>
        <v>1001.2491739028974</v>
      </c>
      <c r="K84" s="17"/>
    </row>
    <row r="85" spans="1:11">
      <c r="A85" t="s">
        <v>134</v>
      </c>
      <c r="B85" t="s">
        <v>135</v>
      </c>
      <c r="D85" s="4">
        <f>+assessment!H85</f>
        <v>2.0196675518655219E-5</v>
      </c>
      <c r="F85" s="17">
        <f>+assessment!J85</f>
        <v>976.60534478912552</v>
      </c>
      <c r="H85" s="17">
        <v>-838.63</v>
      </c>
      <c r="J85" s="17">
        <f t="shared" si="1"/>
        <v>137.97534478912553</v>
      </c>
      <c r="K85" s="17"/>
    </row>
    <row r="86" spans="1:11">
      <c r="A86" t="s">
        <v>136</v>
      </c>
      <c r="B86" t="s">
        <v>557</v>
      </c>
      <c r="D86" s="4">
        <f>+assessment!H86</f>
        <v>4.7119589144778797E-6</v>
      </c>
      <c r="F86" s="17">
        <f>+assessment!J86</f>
        <v>227.84563014122563</v>
      </c>
      <c r="H86" s="17">
        <v>-195.61</v>
      </c>
      <c r="J86" s="17">
        <f t="shared" si="1"/>
        <v>32.235630141225613</v>
      </c>
      <c r="K86" s="17"/>
    </row>
    <row r="87" spans="1:11">
      <c r="A87" t="s">
        <v>137</v>
      </c>
      <c r="B87" t="s">
        <v>138</v>
      </c>
      <c r="D87" s="4">
        <f>+assessment!H87</f>
        <v>2.0135808757873575E-4</v>
      </c>
      <c r="F87" s="17">
        <f>+assessment!J87</f>
        <v>9736.6214733841389</v>
      </c>
      <c r="H87" s="17">
        <v>-8363.93</v>
      </c>
      <c r="J87" s="17">
        <f t="shared" si="1"/>
        <v>1372.6914733841386</v>
      </c>
      <c r="K87" s="17"/>
    </row>
    <row r="88" spans="1:11">
      <c r="A88" t="s">
        <v>139</v>
      </c>
      <c r="B88" t="s">
        <v>140</v>
      </c>
      <c r="D88" s="4">
        <f>+assessment!H88</f>
        <v>9.2042863948040093E-6</v>
      </c>
      <c r="F88" s="17">
        <f>+assessment!J88</f>
        <v>445.07103556882561</v>
      </c>
      <c r="H88" s="17">
        <v>-382.1</v>
      </c>
      <c r="J88" s="17">
        <f t="shared" ref="J88:J154" si="2">SUM(F88:H88)</f>
        <v>62.971035568825585</v>
      </c>
      <c r="K88" s="17"/>
    </row>
    <row r="89" spans="1:11">
      <c r="A89" t="s">
        <v>141</v>
      </c>
      <c r="B89" t="s">
        <v>142</v>
      </c>
      <c r="D89" s="4">
        <f>+assessment!H89</f>
        <v>9.1639412980738902E-5</v>
      </c>
      <c r="F89" s="17">
        <f>+assessment!J89</f>
        <v>4431.2015820456463</v>
      </c>
      <c r="H89" s="17">
        <v>-3804.21</v>
      </c>
      <c r="J89" s="17">
        <f t="shared" si="2"/>
        <v>626.99158204564628</v>
      </c>
      <c r="K89" s="17"/>
    </row>
    <row r="90" spans="1:11">
      <c r="A90" t="s">
        <v>143</v>
      </c>
      <c r="B90" t="s">
        <v>144</v>
      </c>
      <c r="D90" s="4">
        <f>+assessment!H90</f>
        <v>1.749793683928538E-5</v>
      </c>
      <c r="F90" s="17">
        <f>+assessment!J90</f>
        <v>846.10849068918799</v>
      </c>
      <c r="H90" s="17">
        <v>-726.39</v>
      </c>
      <c r="J90" s="17">
        <f t="shared" si="2"/>
        <v>119.718490689188</v>
      </c>
      <c r="K90" s="17"/>
    </row>
    <row r="91" spans="1:11">
      <c r="A91" t="s">
        <v>145</v>
      </c>
      <c r="B91" t="s">
        <v>146</v>
      </c>
      <c r="D91" s="4">
        <f>+assessment!H91</f>
        <v>3.4419236102606096E-2</v>
      </c>
      <c r="F91" s="17">
        <f>+assessment!J91</f>
        <v>1664333.8112906469</v>
      </c>
      <c r="H91" s="17">
        <v>-1429391.47</v>
      </c>
      <c r="J91" s="17">
        <f t="shared" si="2"/>
        <v>234942.34129064693</v>
      </c>
      <c r="K91" s="17"/>
    </row>
    <row r="92" spans="1:11">
      <c r="A92" t="s">
        <v>147</v>
      </c>
      <c r="B92" t="s">
        <v>497</v>
      </c>
      <c r="D92" s="4">
        <f>+assessment!H92</f>
        <v>3.5890957504282936E-2</v>
      </c>
      <c r="F92" s="17">
        <f>+assessment!J92</f>
        <v>1735498.5426144013</v>
      </c>
      <c r="H92" s="17">
        <v>-1490542.54</v>
      </c>
      <c r="J92" s="17">
        <f t="shared" si="2"/>
        <v>244956.00261440128</v>
      </c>
      <c r="K92" s="17"/>
    </row>
    <row r="93" spans="1:11">
      <c r="A93" t="s">
        <v>148</v>
      </c>
      <c r="B93" t="s">
        <v>149</v>
      </c>
      <c r="D93" s="4">
        <f>+assessment!H93</f>
        <v>3.7351748553158791E-5</v>
      </c>
      <c r="F93" s="17">
        <f>+assessment!J93</f>
        <v>1806.1347393802769</v>
      </c>
      <c r="H93" s="17">
        <v>-1550.93</v>
      </c>
      <c r="J93" s="17">
        <f t="shared" si="2"/>
        <v>255.20473938027681</v>
      </c>
      <c r="K93" s="17"/>
    </row>
    <row r="94" spans="1:11">
      <c r="A94" t="s">
        <v>496</v>
      </c>
      <c r="B94" t="s">
        <v>501</v>
      </c>
      <c r="D94" s="4">
        <f>+assessment!H94</f>
        <v>7.6261784797070797E-2</v>
      </c>
      <c r="F94" s="17">
        <f>+assessment!J94</f>
        <v>3687620.1019907487</v>
      </c>
      <c r="H94" s="17">
        <v>-3167484.76</v>
      </c>
      <c r="J94" s="17">
        <f t="shared" si="2"/>
        <v>520135.34199074889</v>
      </c>
      <c r="K94" s="17"/>
    </row>
    <row r="95" spans="1:11">
      <c r="A95" t="s">
        <v>494</v>
      </c>
      <c r="B95" t="s">
        <v>502</v>
      </c>
      <c r="D95" s="4">
        <f>+assessment!H95</f>
        <v>7.7829158645796054E-3</v>
      </c>
      <c r="F95" s="17">
        <f>+assessment!J95</f>
        <v>376341.00841852895</v>
      </c>
      <c r="H95" s="17">
        <v>-323175.45</v>
      </c>
      <c r="J95" s="17">
        <f t="shared" si="2"/>
        <v>53165.558418528934</v>
      </c>
      <c r="K95" s="17"/>
    </row>
    <row r="96" spans="1:11">
      <c r="A96" t="s">
        <v>495</v>
      </c>
      <c r="B96" t="s">
        <v>503</v>
      </c>
      <c r="D96" s="4">
        <f>+assessment!H96</f>
        <v>0.15281470254082552</v>
      </c>
      <c r="F96" s="17">
        <f>+assessment!J96</f>
        <v>7389317.8669866351</v>
      </c>
      <c r="H96" s="17">
        <v>-6347375.71</v>
      </c>
      <c r="J96" s="17">
        <f t="shared" si="2"/>
        <v>1041942.1569866352</v>
      </c>
      <c r="K96" s="17"/>
    </row>
    <row r="97" spans="1:11">
      <c r="A97" t="s">
        <v>520</v>
      </c>
      <c r="B97" t="s">
        <v>570</v>
      </c>
      <c r="D97" s="4">
        <f>+assessment!H97</f>
        <v>3.4771162749526065E-5</v>
      </c>
      <c r="F97" s="17">
        <f>+assessment!J97</f>
        <v>1681.3511389215382</v>
      </c>
      <c r="H97" s="17">
        <v>-1443.68</v>
      </c>
      <c r="J97" s="17">
        <f t="shared" si="2"/>
        <v>237.67113892153816</v>
      </c>
      <c r="K97" s="17"/>
    </row>
    <row r="98" spans="1:11">
      <c r="A98" t="s">
        <v>150</v>
      </c>
      <c r="B98" t="s">
        <v>151</v>
      </c>
      <c r="D98" s="4">
        <f>+assessment!H98</f>
        <v>2.4031987814674052E-3</v>
      </c>
      <c r="F98" s="17">
        <f>+assessment!J98</f>
        <v>116206.09403780001</v>
      </c>
      <c r="H98" s="17">
        <v>-99804.51</v>
      </c>
      <c r="J98" s="17">
        <f t="shared" si="2"/>
        <v>16401.584037800014</v>
      </c>
      <c r="K98" s="17"/>
    </row>
    <row r="99" spans="1:11">
      <c r="A99" t="s">
        <v>152</v>
      </c>
      <c r="B99" t="s">
        <v>153</v>
      </c>
      <c r="D99" s="4">
        <f>+assessment!H99</f>
        <v>1.4187893168524268E-3</v>
      </c>
      <c r="F99" s="17">
        <f>+assessment!J99</f>
        <v>68605.213203922933</v>
      </c>
      <c r="H99" s="17">
        <v>-58928.88</v>
      </c>
      <c r="J99" s="17">
        <f t="shared" si="2"/>
        <v>9676.3332039229354</v>
      </c>
      <c r="K99" s="17"/>
    </row>
    <row r="100" spans="1:11">
      <c r="A100" t="s">
        <v>154</v>
      </c>
      <c r="B100" t="s">
        <v>155</v>
      </c>
      <c r="D100" s="4">
        <f>+assessment!H100</f>
        <v>1.9336682635517068E-5</v>
      </c>
      <c r="F100" s="17">
        <f>+assessment!J100</f>
        <v>935.02059756785366</v>
      </c>
      <c r="H100" s="17">
        <v>-802.72</v>
      </c>
      <c r="J100" s="17">
        <f t="shared" si="2"/>
        <v>132.30059756785363</v>
      </c>
      <c r="K100" s="17"/>
    </row>
    <row r="101" spans="1:11">
      <c r="A101" t="s">
        <v>156</v>
      </c>
      <c r="B101" t="s">
        <v>157</v>
      </c>
      <c r="D101" s="4">
        <f>+assessment!H101</f>
        <v>6.8884447107001338E-4</v>
      </c>
      <c r="F101" s="17">
        <f>+assessment!J101</f>
        <v>33308.907278033374</v>
      </c>
      <c r="H101" s="17">
        <v>-28598.76</v>
      </c>
      <c r="J101" s="17">
        <f t="shared" si="2"/>
        <v>4710.1472780333752</v>
      </c>
      <c r="K101" s="17"/>
    </row>
    <row r="102" spans="1:11">
      <c r="A102" t="s">
        <v>158</v>
      </c>
      <c r="B102" t="s">
        <v>489</v>
      </c>
      <c r="D102" s="4">
        <f>+assessment!H102</f>
        <v>5.8779082325534507E-3</v>
      </c>
      <c r="F102" s="17">
        <f>+assessment!J102</f>
        <v>284224.82654580579</v>
      </c>
      <c r="H102" s="17">
        <v>-244046.14</v>
      </c>
      <c r="J102" s="17">
        <f t="shared" si="2"/>
        <v>40178.686545805773</v>
      </c>
      <c r="K102" s="17"/>
    </row>
    <row r="103" spans="1:11">
      <c r="A103" t="s">
        <v>159</v>
      </c>
      <c r="B103" t="s">
        <v>558</v>
      </c>
      <c r="D103" s="4">
        <f>+assessment!H103</f>
        <v>1.0283016137229002E-4</v>
      </c>
      <c r="F103" s="17">
        <f>+assessment!J103</f>
        <v>4972.3275055316335</v>
      </c>
      <c r="H103" s="17">
        <v>-4268.9399999999996</v>
      </c>
      <c r="J103" s="17">
        <f t="shared" si="2"/>
        <v>703.38750553163391</v>
      </c>
      <c r="K103" s="17"/>
    </row>
    <row r="104" spans="1:11">
      <c r="A104" t="s">
        <v>525</v>
      </c>
      <c r="B104" t="s">
        <v>526</v>
      </c>
      <c r="D104" s="4">
        <f>+assessment!H104</f>
        <v>1.2318901871869402E-3</v>
      </c>
      <c r="F104" s="17">
        <f>+assessment!J104</f>
        <v>59567.751132546182</v>
      </c>
      <c r="H104" s="17">
        <v>-51156.19</v>
      </c>
      <c r="J104" s="17">
        <f t="shared" si="2"/>
        <v>8411.5611325461796</v>
      </c>
      <c r="K104" s="17"/>
    </row>
    <row r="105" spans="1:11" ht="6" customHeight="1">
      <c r="D105" s="4"/>
      <c r="F105" s="17"/>
      <c r="H105" s="17"/>
      <c r="J105" s="17"/>
      <c r="K105" s="17"/>
    </row>
    <row r="106" spans="1:11" outlineLevel="1">
      <c r="A106" t="s">
        <v>160</v>
      </c>
      <c r="B106" t="s">
        <v>161</v>
      </c>
      <c r="D106" s="4">
        <f>+assessment!H106</f>
        <v>2.9106661103103657E-4</v>
      </c>
      <c r="F106" s="17">
        <f>+assessment!J106</f>
        <v>14074.455360735272</v>
      </c>
      <c r="H106" s="17">
        <v>-12087.32</v>
      </c>
      <c r="J106" s="17">
        <f t="shared" si="2"/>
        <v>1987.1353607352721</v>
      </c>
      <c r="K106" s="17"/>
    </row>
    <row r="107" spans="1:11" outlineLevel="1">
      <c r="A107" t="s">
        <v>162</v>
      </c>
      <c r="B107" t="s">
        <v>163</v>
      </c>
      <c r="D107" s="31">
        <f>+assessment!H107</f>
        <v>0.11267332104016634</v>
      </c>
      <c r="F107" s="23">
        <f>+assessment!J107</f>
        <v>5448291.1032228256</v>
      </c>
      <c r="H107" s="23">
        <v>-4680269.6500000004</v>
      </c>
      <c r="J107" s="23">
        <f t="shared" si="2"/>
        <v>768021.45322282519</v>
      </c>
      <c r="K107" s="17"/>
    </row>
    <row r="108" spans="1:11">
      <c r="A108" s="48" t="s">
        <v>585</v>
      </c>
      <c r="B108" s="48" t="s">
        <v>584</v>
      </c>
      <c r="D108" s="4">
        <f>SUBTOTAL(9,D106:D107)</f>
        <v>0.11296438765119737</v>
      </c>
      <c r="F108" s="17">
        <f>SUBTOTAL(9,F106:F107)</f>
        <v>5462365.5585835604</v>
      </c>
      <c r="H108" s="17">
        <f>SUBTOTAL(9,H106:H107)</f>
        <v>-4692356.9700000007</v>
      </c>
      <c r="J108" s="17">
        <f>SUBTOTAL(9,J106:J107)</f>
        <v>770008.58858356043</v>
      </c>
      <c r="K108" s="17"/>
    </row>
    <row r="109" spans="1:11" ht="6" customHeight="1">
      <c r="D109" s="4"/>
      <c r="F109" s="17"/>
      <c r="H109" s="17"/>
      <c r="J109" s="17"/>
      <c r="K109" s="17"/>
    </row>
    <row r="110" spans="1:11">
      <c r="A110" t="s">
        <v>164</v>
      </c>
      <c r="B110" t="s">
        <v>165</v>
      </c>
      <c r="D110" s="4">
        <f>+assessment!H110</f>
        <v>0.28438890684625168</v>
      </c>
      <c r="F110" s="17">
        <f>+assessment!J110</f>
        <v>13751556.59495781</v>
      </c>
      <c r="H110" s="17">
        <v>-11812165.630000001</v>
      </c>
      <c r="J110" s="17">
        <f t="shared" si="2"/>
        <v>1939390.9649578091</v>
      </c>
      <c r="K110" s="17"/>
    </row>
    <row r="111" spans="1:11">
      <c r="A111" t="s">
        <v>533</v>
      </c>
      <c r="B111" t="s">
        <v>532</v>
      </c>
      <c r="D111" s="4">
        <f>+assessment!H111</f>
        <v>3.5941087451064244E-3</v>
      </c>
      <c r="F111" s="17">
        <f>+assessment!J111</f>
        <v>173792.25640289849</v>
      </c>
      <c r="H111" s="17">
        <v>-149249.39000000001</v>
      </c>
      <c r="J111" s="17">
        <f t="shared" si="2"/>
        <v>24542.866402898479</v>
      </c>
      <c r="K111" s="17"/>
    </row>
    <row r="112" spans="1:11">
      <c r="A112" t="s">
        <v>166</v>
      </c>
      <c r="B112" t="s">
        <v>167</v>
      </c>
      <c r="D112" s="4">
        <f>+assessment!H112</f>
        <v>2.5460510782279564E-3</v>
      </c>
      <c r="F112" s="17">
        <f>+assessment!J112</f>
        <v>123113.68219026075</v>
      </c>
      <c r="H112" s="17">
        <v>-105715.32</v>
      </c>
      <c r="J112" s="17">
        <f t="shared" si="2"/>
        <v>17398.362190260741</v>
      </c>
      <c r="K112" s="17"/>
    </row>
    <row r="113" spans="1:11">
      <c r="A113" t="s">
        <v>168</v>
      </c>
      <c r="B113" t="s">
        <v>169</v>
      </c>
      <c r="D113" s="4">
        <f>+assessment!H113</f>
        <v>4.1164813885065793E-3</v>
      </c>
      <c r="F113" s="17">
        <f>+assessment!J113</f>
        <v>199051.45884168599</v>
      </c>
      <c r="H113" s="17">
        <v>-170941.42</v>
      </c>
      <c r="J113" s="17">
        <f t="shared" si="2"/>
        <v>28110.038841685979</v>
      </c>
      <c r="K113" s="17"/>
    </row>
    <row r="114" spans="1:11">
      <c r="A114" t="s">
        <v>170</v>
      </c>
      <c r="B114" t="s">
        <v>171</v>
      </c>
      <c r="D114" s="4">
        <f>+assessment!H114</f>
        <v>5.3686584933796159E-3</v>
      </c>
      <c r="F114" s="17">
        <f>+assessment!J114</f>
        <v>259600.17895713425</v>
      </c>
      <c r="H114" s="17">
        <v>-222952.65</v>
      </c>
      <c r="J114" s="17">
        <f t="shared" si="2"/>
        <v>36647.528957134258</v>
      </c>
      <c r="K114" s="17"/>
    </row>
    <row r="115" spans="1:11">
      <c r="A115" t="s">
        <v>172</v>
      </c>
      <c r="B115" t="s">
        <v>173</v>
      </c>
      <c r="D115" s="4">
        <f>+assessment!H115</f>
        <v>1.7515742418344596E-2</v>
      </c>
      <c r="F115" s="17">
        <f>+assessment!J115</f>
        <v>846969.47514478478</v>
      </c>
      <c r="H115" s="17">
        <v>-727333.51</v>
      </c>
      <c r="J115" s="17">
        <f t="shared" si="2"/>
        <v>119635.96514478477</v>
      </c>
      <c r="K115" s="17"/>
    </row>
    <row r="116" spans="1:11">
      <c r="A116" t="s">
        <v>174</v>
      </c>
      <c r="B116" t="s">
        <v>175</v>
      </c>
      <c r="D116" s="4">
        <f>+assessment!H116</f>
        <v>5.9143812517332035E-3</v>
      </c>
      <c r="F116" s="17">
        <f>+assessment!J116</f>
        <v>285988.47053952358</v>
      </c>
      <c r="H116" s="17">
        <v>-245616.35</v>
      </c>
      <c r="J116" s="17">
        <f t="shared" si="2"/>
        <v>40372.120539523574</v>
      </c>
      <c r="K116" s="17"/>
    </row>
    <row r="117" spans="1:11">
      <c r="A117" t="s">
        <v>176</v>
      </c>
      <c r="B117" t="s">
        <v>177</v>
      </c>
      <c r="D117" s="4">
        <f>+assessment!H117</f>
        <v>1.6812415843383749E-2</v>
      </c>
      <c r="F117" s="17">
        <f>+assessment!J117</f>
        <v>812960.28924661339</v>
      </c>
      <c r="H117" s="17">
        <v>-698156.06</v>
      </c>
      <c r="J117" s="17">
        <f t="shared" si="2"/>
        <v>114804.22924661334</v>
      </c>
      <c r="K117" s="17"/>
    </row>
    <row r="118" spans="1:11">
      <c r="A118" t="s">
        <v>178</v>
      </c>
      <c r="B118" t="s">
        <v>179</v>
      </c>
      <c r="D118" s="4">
        <f>+assessment!H118</f>
        <v>5.4440458602665991E-3</v>
      </c>
      <c r="F118" s="17">
        <f>+assessment!J118</f>
        <v>263245.51679322525</v>
      </c>
      <c r="H118" s="17">
        <v>-226085.95</v>
      </c>
      <c r="J118" s="17">
        <f t="shared" si="2"/>
        <v>37159.56679322524</v>
      </c>
      <c r="K118" s="17"/>
    </row>
    <row r="119" spans="1:11">
      <c r="A119" t="s">
        <v>180</v>
      </c>
      <c r="B119" t="s">
        <v>181</v>
      </c>
      <c r="D119" s="4">
        <f>+assessment!H119</f>
        <v>1.6350416508058724E-3</v>
      </c>
      <c r="F119" s="17">
        <f>+assessment!J119</f>
        <v>79062.04234726305</v>
      </c>
      <c r="H119" s="17">
        <v>-67890.009999999995</v>
      </c>
      <c r="J119" s="17">
        <f t="shared" si="2"/>
        <v>11172.032347263055</v>
      </c>
      <c r="K119" s="17"/>
    </row>
    <row r="120" spans="1:11">
      <c r="A120" t="s">
        <v>182</v>
      </c>
      <c r="B120" t="s">
        <v>183</v>
      </c>
      <c r="D120" s="4">
        <f>+assessment!H120</f>
        <v>1.8206787791086828E-3</v>
      </c>
      <c r="F120" s="17">
        <f>+assessment!J120</f>
        <v>88038.480648921759</v>
      </c>
      <c r="H120" s="17">
        <v>-75598.62</v>
      </c>
      <c r="J120" s="17">
        <f t="shared" si="2"/>
        <v>12439.860648921764</v>
      </c>
      <c r="K120" s="17"/>
    </row>
    <row r="121" spans="1:11">
      <c r="A121" t="s">
        <v>184</v>
      </c>
      <c r="B121" t="s">
        <v>559</v>
      </c>
      <c r="D121" s="4">
        <f>+assessment!H121</f>
        <v>1.3789669459401434E-2</v>
      </c>
      <c r="F121" s="17">
        <f>+assessment!J121</f>
        <v>666796.12119764881</v>
      </c>
      <c r="H121" s="17">
        <v>-572590.77</v>
      </c>
      <c r="J121" s="17">
        <f t="shared" si="2"/>
        <v>94205.351197648793</v>
      </c>
      <c r="K121" s="17"/>
    </row>
    <row r="122" spans="1:11">
      <c r="A122" t="s">
        <v>185</v>
      </c>
      <c r="B122" t="s">
        <v>186</v>
      </c>
      <c r="D122" s="4">
        <f>+assessment!H122</f>
        <v>1.231203559971249E-2</v>
      </c>
      <c r="F122" s="17">
        <f>+assessment!J122</f>
        <v>595345.4944011406</v>
      </c>
      <c r="H122" s="17">
        <v>-511252.45</v>
      </c>
      <c r="J122" s="17">
        <f t="shared" si="2"/>
        <v>84093.044401140593</v>
      </c>
      <c r="K122" s="17"/>
    </row>
    <row r="123" spans="1:11">
      <c r="A123" t="s">
        <v>187</v>
      </c>
      <c r="B123" t="s">
        <v>188</v>
      </c>
      <c r="D123" s="4">
        <f>+assessment!H123</f>
        <v>5.2808805502958661E-3</v>
      </c>
      <c r="F123" s="17">
        <f>+assessment!J123</f>
        <v>255355.6978151263</v>
      </c>
      <c r="H123" s="17">
        <v>-219288.52</v>
      </c>
      <c r="J123" s="17">
        <f t="shared" si="2"/>
        <v>36067.177815126313</v>
      </c>
      <c r="K123" s="17"/>
    </row>
    <row r="124" spans="1:11">
      <c r="A124" t="s">
        <v>189</v>
      </c>
      <c r="B124" t="s">
        <v>560</v>
      </c>
      <c r="D124" s="4">
        <f>+assessment!H124</f>
        <v>1.2400433586960934E-2</v>
      </c>
      <c r="F124" s="17">
        <f>+assessment!J124</f>
        <v>599619.95762830344</v>
      </c>
      <c r="H124" s="17">
        <v>-514966.39</v>
      </c>
      <c r="J124" s="17">
        <f t="shared" si="2"/>
        <v>84653.567628303426</v>
      </c>
      <c r="K124" s="17"/>
    </row>
    <row r="125" spans="1:11">
      <c r="A125" t="s">
        <v>190</v>
      </c>
      <c r="B125" t="s">
        <v>191</v>
      </c>
      <c r="D125" s="4">
        <f>+assessment!H125</f>
        <v>4.119125549790742E-3</v>
      </c>
      <c r="F125" s="17">
        <f>+assessment!J125</f>
        <v>199179.31661908168</v>
      </c>
      <c r="H125" s="17">
        <v>-171040.78</v>
      </c>
      <c r="J125" s="17">
        <f t="shared" si="2"/>
        <v>28138.536619081686</v>
      </c>
      <c r="K125" s="17"/>
    </row>
    <row r="126" spans="1:11">
      <c r="A126" t="s">
        <v>192</v>
      </c>
      <c r="B126" t="s">
        <v>193</v>
      </c>
      <c r="D126" s="4">
        <f>+assessment!H126</f>
        <v>1.0755188870999275E-3</v>
      </c>
      <c r="F126" s="17">
        <f>+assessment!J126</f>
        <v>52006.454854079799</v>
      </c>
      <c r="H126" s="17">
        <v>-44658.34</v>
      </c>
      <c r="J126" s="17">
        <f t="shared" si="2"/>
        <v>7348.1148540798022</v>
      </c>
      <c r="K126" s="17"/>
    </row>
    <row r="127" spans="1:11">
      <c r="A127" t="s">
        <v>194</v>
      </c>
      <c r="B127" t="s">
        <v>561</v>
      </c>
      <c r="D127" s="4">
        <f>+assessment!H127</f>
        <v>4.6548506762161411E-5</v>
      </c>
      <c r="F127" s="17">
        <f>+assessment!J127</f>
        <v>2250.8417513510894</v>
      </c>
      <c r="H127" s="17">
        <v>-1932.25</v>
      </c>
      <c r="J127" s="17">
        <f t="shared" si="2"/>
        <v>318.59175135108944</v>
      </c>
      <c r="K127" s="17"/>
    </row>
    <row r="128" spans="1:11">
      <c r="A128" t="s">
        <v>195</v>
      </c>
      <c r="B128" t="s">
        <v>196</v>
      </c>
      <c r="D128" s="4">
        <f>+assessment!H128</f>
        <v>2.2803052855967219E-3</v>
      </c>
      <c r="F128" s="17">
        <f>+assessment!J128</f>
        <v>110263.60886016415</v>
      </c>
      <c r="H128" s="17">
        <v>-94687.39</v>
      </c>
      <c r="J128" s="17">
        <f t="shared" si="2"/>
        <v>15576.218860164154</v>
      </c>
      <c r="K128" s="17"/>
    </row>
    <row r="129" spans="1:11">
      <c r="A129" t="s">
        <v>197</v>
      </c>
      <c r="B129" t="s">
        <v>198</v>
      </c>
      <c r="D129" s="4">
        <f>+assessment!H129</f>
        <v>5.0282232999362877E-3</v>
      </c>
      <c r="F129" s="17">
        <f>+assessment!J129</f>
        <v>243138.51777116439</v>
      </c>
      <c r="H129" s="17">
        <v>-208800.03</v>
      </c>
      <c r="J129" s="17">
        <f t="shared" si="2"/>
        <v>34338.487771164393</v>
      </c>
      <c r="K129" s="17"/>
    </row>
    <row r="130" spans="1:11">
      <c r="A130" t="s">
        <v>199</v>
      </c>
      <c r="B130" t="s">
        <v>562</v>
      </c>
      <c r="D130" s="4">
        <f>+assessment!H130</f>
        <v>6.486199566265227E-4</v>
      </c>
      <c r="F130" s="17">
        <f>+assessment!J130</f>
        <v>31363.860640987827</v>
      </c>
      <c r="H130" s="17">
        <v>-26929.02</v>
      </c>
      <c r="J130" s="17">
        <f t="shared" si="2"/>
        <v>4434.8406409878262</v>
      </c>
      <c r="K130" s="17"/>
    </row>
    <row r="131" spans="1:11">
      <c r="A131" t="s">
        <v>490</v>
      </c>
      <c r="B131" t="s">
        <v>491</v>
      </c>
      <c r="D131" s="4">
        <f>+assessment!H131</f>
        <v>3.6619043968931969E-4</v>
      </c>
      <c r="F131" s="17">
        <f>+assessment!J131</f>
        <v>17707.049869714479</v>
      </c>
      <c r="H131" s="17">
        <v>-15205.4</v>
      </c>
      <c r="J131" s="17">
        <f t="shared" si="2"/>
        <v>2501.6498697144798</v>
      </c>
      <c r="K131" s="17"/>
    </row>
    <row r="132" spans="1:11">
      <c r="A132" t="s">
        <v>200</v>
      </c>
      <c r="B132" t="s">
        <v>514</v>
      </c>
      <c r="D132" s="4">
        <f>+assessment!H132</f>
        <v>2.0477214194036153E-3</v>
      </c>
      <c r="F132" s="17">
        <f>+assessment!J132</f>
        <v>99017.072437568262</v>
      </c>
      <c r="H132" s="17">
        <v>-85048.38</v>
      </c>
      <c r="J132" s="17">
        <f t="shared" si="2"/>
        <v>13968.692437568257</v>
      </c>
      <c r="K132" s="17"/>
    </row>
    <row r="133" spans="1:11">
      <c r="A133" t="s">
        <v>201</v>
      </c>
      <c r="B133" t="s">
        <v>202</v>
      </c>
      <c r="D133" s="4">
        <f>+assessment!H133</f>
        <v>2.840435836664235E-3</v>
      </c>
      <c r="F133" s="17">
        <f>+assessment!J133</f>
        <v>137348.58576376076</v>
      </c>
      <c r="H133" s="17">
        <v>-117974.71</v>
      </c>
      <c r="J133" s="17">
        <f t="shared" si="2"/>
        <v>19373.875763760749</v>
      </c>
      <c r="K133" s="17"/>
    </row>
    <row r="134" spans="1:11">
      <c r="A134" t="s">
        <v>577</v>
      </c>
      <c r="B134" t="s">
        <v>578</v>
      </c>
      <c r="D134" s="4">
        <f>+assessment!H134</f>
        <v>2.4013432380459119E-4</v>
      </c>
      <c r="F134" s="17">
        <f>+assessment!J134</f>
        <v>11611.636968582709</v>
      </c>
      <c r="H134" s="17">
        <v>-9968.68</v>
      </c>
      <c r="J134" s="17">
        <f t="shared" si="2"/>
        <v>1642.9569685827082</v>
      </c>
      <c r="K134" s="17"/>
    </row>
    <row r="135" spans="1:11">
      <c r="A135" t="s">
        <v>203</v>
      </c>
      <c r="B135" t="s">
        <v>204</v>
      </c>
      <c r="D135" s="4">
        <f>+assessment!H135</f>
        <v>4.6812714715382795E-4</v>
      </c>
      <c r="F135" s="17">
        <f>+assessment!J135</f>
        <v>22636.174628296179</v>
      </c>
      <c r="H135" s="17">
        <v>-19433.689999999999</v>
      </c>
      <c r="J135" s="17">
        <f t="shared" si="2"/>
        <v>3202.4846282961807</v>
      </c>
      <c r="K135" s="17"/>
    </row>
    <row r="136" spans="1:11">
      <c r="A136" t="s">
        <v>205</v>
      </c>
      <c r="B136" t="s">
        <v>563</v>
      </c>
      <c r="D136" s="4">
        <f>+assessment!H136</f>
        <v>2.619020934452157E-4</v>
      </c>
      <c r="F136" s="17">
        <f>+assessment!J136</f>
        <v>12664.212188476515</v>
      </c>
      <c r="H136" s="17">
        <v>-10873.32</v>
      </c>
      <c r="J136" s="17">
        <f t="shared" si="2"/>
        <v>1790.892188476515</v>
      </c>
      <c r="K136" s="17"/>
    </row>
    <row r="137" spans="1:11">
      <c r="A137" t="s">
        <v>206</v>
      </c>
      <c r="B137" t="s">
        <v>207</v>
      </c>
      <c r="D137" s="4">
        <f>+assessment!H137</f>
        <v>2.7220176949802315E-3</v>
      </c>
      <c r="F137" s="17">
        <f>+assessment!J137</f>
        <v>131622.50525205611</v>
      </c>
      <c r="H137" s="17">
        <v>-113032.47</v>
      </c>
      <c r="J137" s="17">
        <f t="shared" si="2"/>
        <v>18590.035252056114</v>
      </c>
      <c r="K137" s="17"/>
    </row>
    <row r="138" spans="1:11">
      <c r="A138" t="s">
        <v>208</v>
      </c>
      <c r="B138" t="s">
        <v>564</v>
      </c>
      <c r="D138" s="4">
        <f>+assessment!H138</f>
        <v>4.4482157874373753E-4</v>
      </c>
      <c r="F138" s="17">
        <f>+assessment!J138</f>
        <v>21509.23952199021</v>
      </c>
      <c r="H138" s="17">
        <v>-18471.25</v>
      </c>
      <c r="J138" s="17">
        <f t="shared" si="2"/>
        <v>3037.9895219902101</v>
      </c>
      <c r="K138" s="17"/>
    </row>
    <row r="139" spans="1:11">
      <c r="A139" t="s">
        <v>209</v>
      </c>
      <c r="B139" t="s">
        <v>565</v>
      </c>
      <c r="D139" s="4">
        <f>+assessment!H139</f>
        <v>5.1221942281477327E-4</v>
      </c>
      <c r="F139" s="17">
        <f>+assessment!J139</f>
        <v>24768.245920654193</v>
      </c>
      <c r="H139" s="17">
        <v>-21269.11</v>
      </c>
      <c r="J139" s="17">
        <f t="shared" si="2"/>
        <v>3499.1359206541929</v>
      </c>
      <c r="K139" s="17"/>
    </row>
    <row r="140" spans="1:11">
      <c r="A140" t="s">
        <v>210</v>
      </c>
      <c r="B140" t="s">
        <v>515</v>
      </c>
      <c r="D140" s="4">
        <f>+assessment!H140</f>
        <v>4.2527277976186568E-4</v>
      </c>
      <c r="F140" s="17">
        <f>+assessment!J140</f>
        <v>20563.962089955916</v>
      </c>
      <c r="H140" s="17">
        <v>-17658.09</v>
      </c>
      <c r="J140" s="17">
        <f t="shared" si="2"/>
        <v>2905.8720899559157</v>
      </c>
      <c r="K140" s="17"/>
    </row>
    <row r="141" spans="1:11">
      <c r="A141" t="s">
        <v>211</v>
      </c>
      <c r="B141" t="s">
        <v>566</v>
      </c>
      <c r="D141" s="4">
        <f>+assessment!H141</f>
        <v>1.8208161251403513E-2</v>
      </c>
      <c r="F141" s="17">
        <f>+assessment!J141</f>
        <v>880451.21982961567</v>
      </c>
      <c r="H141" s="17">
        <v>-756246</v>
      </c>
      <c r="J141" s="17">
        <f t="shared" si="2"/>
        <v>124205.21982961567</v>
      </c>
      <c r="K141" s="17"/>
    </row>
    <row r="142" spans="1:11">
      <c r="A142" t="s">
        <v>212</v>
      </c>
      <c r="B142" t="s">
        <v>213</v>
      </c>
      <c r="D142" s="4">
        <f>+assessment!H142</f>
        <v>5.0756430200663374E-4</v>
      </c>
      <c r="F142" s="17">
        <f>+assessment!J142</f>
        <v>24543.148683355466</v>
      </c>
      <c r="H142" s="17">
        <v>-21076.74</v>
      </c>
      <c r="J142" s="17">
        <f t="shared" si="2"/>
        <v>3466.4086833554647</v>
      </c>
      <c r="K142" s="17"/>
    </row>
    <row r="143" spans="1:11">
      <c r="A143" t="s">
        <v>214</v>
      </c>
      <c r="B143" t="s">
        <v>215</v>
      </c>
      <c r="D143" s="4">
        <f>+assessment!H143</f>
        <v>8.4836599868357932E-4</v>
      </c>
      <c r="F143" s="17">
        <f>+assessment!J143</f>
        <v>41022.532044269537</v>
      </c>
      <c r="H143" s="17">
        <v>-35234.980000000003</v>
      </c>
      <c r="J143" s="17">
        <f t="shared" si="2"/>
        <v>5787.5520442695342</v>
      </c>
      <c r="K143" s="17"/>
    </row>
    <row r="144" spans="1:11">
      <c r="A144" t="s">
        <v>216</v>
      </c>
      <c r="B144" t="s">
        <v>217</v>
      </c>
      <c r="D144" s="4">
        <f>+assessment!H144</f>
        <v>3.4103976315479317E-5</v>
      </c>
      <c r="F144" s="17">
        <f>+assessment!J144</f>
        <v>1649.0895007693084</v>
      </c>
      <c r="H144" s="17">
        <v>-1415.97</v>
      </c>
      <c r="J144" s="17">
        <f t="shared" si="2"/>
        <v>233.11950076930839</v>
      </c>
      <c r="K144" s="17"/>
    </row>
    <row r="145" spans="1:11">
      <c r="A145" t="s">
        <v>218</v>
      </c>
      <c r="B145" t="s">
        <v>471</v>
      </c>
      <c r="D145" s="4">
        <f>+assessment!H145</f>
        <v>3.9299600361055917E-5</v>
      </c>
      <c r="F145" s="17">
        <f>+assessment!J145</f>
        <v>1900.3226409828153</v>
      </c>
      <c r="H145" s="17">
        <v>-1631.39</v>
      </c>
      <c r="J145" s="17">
        <f t="shared" si="2"/>
        <v>268.9326409828152</v>
      </c>
      <c r="K145" s="17"/>
    </row>
    <row r="146" spans="1:11" hidden="1" outlineLevel="1">
      <c r="A146" t="s">
        <v>219</v>
      </c>
      <c r="B146" t="s">
        <v>220</v>
      </c>
      <c r="D146" s="4">
        <f>+assessment!H146</f>
        <v>3.7178418062447998E-5</v>
      </c>
      <c r="F146" s="17">
        <f>+assessment!J146</f>
        <v>1797.7533855536667</v>
      </c>
      <c r="H146" s="17">
        <v>-1543.69</v>
      </c>
      <c r="J146" s="17">
        <f t="shared" si="2"/>
        <v>254.06338555366665</v>
      </c>
      <c r="K146" s="17"/>
    </row>
    <row r="147" spans="1:11" hidden="1" outlineLevel="1">
      <c r="A147" t="s">
        <v>221</v>
      </c>
      <c r="B147" t="s">
        <v>222</v>
      </c>
      <c r="D147" s="4">
        <f>+assessment!H147</f>
        <v>7.8458819485902768E-6</v>
      </c>
      <c r="F147" s="17">
        <f>+assessment!J147</f>
        <v>379.38571813466331</v>
      </c>
      <c r="H147" s="17">
        <v>-325.72000000000003</v>
      </c>
      <c r="J147" s="17">
        <f t="shared" si="2"/>
        <v>53.66571813466328</v>
      </c>
      <c r="K147" s="17"/>
    </row>
    <row r="148" spans="1:11" hidden="1" outlineLevel="1">
      <c r="A148" t="s">
        <v>223</v>
      </c>
      <c r="B148" t="s">
        <v>224</v>
      </c>
      <c r="D148" s="4">
        <f>+assessment!H148</f>
        <v>4.7032104085635977E-5</v>
      </c>
      <c r="F148" s="17">
        <f>+assessment!J148</f>
        <v>2274.2259826021555</v>
      </c>
      <c r="H148" s="17">
        <v>-1952.49</v>
      </c>
      <c r="J148" s="17">
        <f t="shared" si="2"/>
        <v>321.73598260215545</v>
      </c>
      <c r="K148" s="17"/>
    </row>
    <row r="149" spans="1:11" hidden="1" outlineLevel="1">
      <c r="A149" t="s">
        <v>518</v>
      </c>
      <c r="B149" t="s">
        <v>516</v>
      </c>
      <c r="D149" s="4">
        <f>+assessment!H149</f>
        <v>3.4692803331381829E-5</v>
      </c>
      <c r="F149" s="17">
        <f>+assessment!J149</f>
        <v>1677.562088267952</v>
      </c>
      <c r="H149" s="17">
        <v>-1440.22</v>
      </c>
      <c r="J149" s="17">
        <f t="shared" si="2"/>
        <v>237.34208826795202</v>
      </c>
      <c r="K149" s="17"/>
    </row>
    <row r="150" spans="1:11" hidden="1" outlineLevel="1">
      <c r="A150" t="s">
        <v>225</v>
      </c>
      <c r="B150" t="s">
        <v>226</v>
      </c>
      <c r="D150" s="4">
        <f>+assessment!H150</f>
        <v>4.7515577637191119E-5</v>
      </c>
      <c r="F150" s="17">
        <f>+assessment!J150</f>
        <v>2297.6042288920862</v>
      </c>
      <c r="H150" s="17">
        <v>-1972.52</v>
      </c>
      <c r="J150" s="17">
        <f t="shared" si="2"/>
        <v>325.08422889208623</v>
      </c>
      <c r="K150" s="17"/>
    </row>
    <row r="151" spans="1:11" hidden="1" outlineLevel="1">
      <c r="A151" t="s">
        <v>227</v>
      </c>
      <c r="B151" t="s">
        <v>228</v>
      </c>
      <c r="D151" s="4">
        <f>+assessment!H151</f>
        <v>4.9698801729138513E-6</v>
      </c>
      <c r="F151" s="17">
        <f>+assessment!J151</f>
        <v>240.31735001862054</v>
      </c>
      <c r="H151" s="17">
        <v>-206.32</v>
      </c>
      <c r="J151" s="17">
        <f t="shared" si="2"/>
        <v>33.997350018620551</v>
      </c>
      <c r="K151" s="17"/>
    </row>
    <row r="152" spans="1:11" hidden="1" outlineLevel="1">
      <c r="A152" t="s">
        <v>229</v>
      </c>
      <c r="B152" t="s">
        <v>230</v>
      </c>
      <c r="D152" s="4">
        <f>+assessment!H152</f>
        <v>1.1238608656147478E-4</v>
      </c>
      <c r="F152" s="17">
        <f>+assessment!J152</f>
        <v>5434.4019496916526</v>
      </c>
      <c r="H152" s="17">
        <v>-4666</v>
      </c>
      <c r="J152" s="17">
        <f t="shared" si="2"/>
        <v>768.40194969165259</v>
      </c>
      <c r="K152" s="17"/>
    </row>
    <row r="153" spans="1:11" hidden="1" outlineLevel="1">
      <c r="A153" t="s">
        <v>231</v>
      </c>
      <c r="B153" t="s">
        <v>232</v>
      </c>
      <c r="D153" s="4">
        <f>+assessment!H153</f>
        <v>1.9200401731929982E-3</v>
      </c>
      <c r="F153" s="17">
        <f>+assessment!J153</f>
        <v>92843.076753801011</v>
      </c>
      <c r="H153" s="17">
        <v>-79743.350000000006</v>
      </c>
      <c r="J153" s="17">
        <f t="shared" si="2"/>
        <v>13099.726753801006</v>
      </c>
      <c r="K153" s="17"/>
    </row>
    <row r="154" spans="1:11" hidden="1" outlineLevel="1">
      <c r="A154" t="s">
        <v>233</v>
      </c>
      <c r="B154" t="s">
        <v>234</v>
      </c>
      <c r="D154" s="4">
        <f>+assessment!H154</f>
        <v>1.1380370481834924E-4</v>
      </c>
      <c r="F154" s="17">
        <f>+assessment!J154</f>
        <v>5502.9505365744517</v>
      </c>
      <c r="H154" s="17">
        <v>-4725.17</v>
      </c>
      <c r="J154" s="17">
        <f t="shared" si="2"/>
        <v>777.78053657445162</v>
      </c>
      <c r="K154" s="17"/>
    </row>
    <row r="155" spans="1:11" hidden="1" outlineLevel="1">
      <c r="A155" t="s">
        <v>235</v>
      </c>
      <c r="B155" t="s">
        <v>236</v>
      </c>
      <c r="D155" s="4">
        <f>+assessment!H155</f>
        <v>1.192106684659101E-4</v>
      </c>
      <c r="F155" s="17">
        <f>+assessment!J155</f>
        <v>5764.4029519688065</v>
      </c>
      <c r="H155" s="17">
        <v>-4949.55</v>
      </c>
      <c r="J155" s="17">
        <f t="shared" ref="J155:J217" si="3">SUM(F155:H155)</f>
        <v>814.85295196880634</v>
      </c>
    </row>
    <row r="156" spans="1:11" hidden="1" outlineLevel="1">
      <c r="A156" t="s">
        <v>237</v>
      </c>
      <c r="B156" t="s">
        <v>238</v>
      </c>
      <c r="D156" s="4">
        <f>+assessment!H156</f>
        <v>7.5510214069488021E-5</v>
      </c>
      <c r="F156" s="17">
        <f>+assessment!J156</f>
        <v>3651.2780817970579</v>
      </c>
      <c r="H156" s="17">
        <v>-3134.86</v>
      </c>
      <c r="J156" s="17">
        <f t="shared" si="3"/>
        <v>516.41808179705777</v>
      </c>
    </row>
    <row r="157" spans="1:11" hidden="1" outlineLevel="1">
      <c r="A157" t="s">
        <v>239</v>
      </c>
      <c r="B157" t="s">
        <v>240</v>
      </c>
      <c r="D157" s="4">
        <f>+assessment!H157</f>
        <v>1.5069576132491958E-5</v>
      </c>
      <c r="F157" s="17">
        <f>+assessment!J157</f>
        <v>728.68569785678312</v>
      </c>
      <c r="H157" s="17">
        <v>-625.58000000000004</v>
      </c>
      <c r="J157" s="17">
        <f t="shared" si="3"/>
        <v>103.10569785678308</v>
      </c>
    </row>
    <row r="158" spans="1:11" hidden="1" outlineLevel="1">
      <c r="A158" t="s">
        <v>241</v>
      </c>
      <c r="B158" t="s">
        <v>242</v>
      </c>
      <c r="D158" s="4">
        <f>+assessment!H158</f>
        <v>5.4700283767543719E-5</v>
      </c>
      <c r="F158" s="17">
        <f>+assessment!J158</f>
        <v>2645.0189507437317</v>
      </c>
      <c r="H158" s="17">
        <v>-2270.81</v>
      </c>
      <c r="J158" s="17">
        <f t="shared" si="3"/>
        <v>374.20895074373175</v>
      </c>
    </row>
    <row r="159" spans="1:11" hidden="1" outlineLevel="1">
      <c r="A159" t="s">
        <v>243</v>
      </c>
      <c r="B159" t="s">
        <v>244</v>
      </c>
      <c r="D159" s="4">
        <f>+assessment!H159</f>
        <v>1.9620711592052128E-4</v>
      </c>
      <c r="F159" s="17">
        <f>+assessment!J159</f>
        <v>9487.5474885284129</v>
      </c>
      <c r="H159" s="17">
        <v>-8147.11</v>
      </c>
      <c r="J159" s="17">
        <f t="shared" si="3"/>
        <v>1340.4374885284133</v>
      </c>
    </row>
    <row r="160" spans="1:11" hidden="1" outlineLevel="1">
      <c r="A160" t="s">
        <v>245</v>
      </c>
      <c r="B160" t="s">
        <v>246</v>
      </c>
      <c r="D160" s="4">
        <f>+assessment!H160</f>
        <v>2.8511225174464788E-4</v>
      </c>
      <c r="F160" s="17">
        <f>+assessment!J160</f>
        <v>13786.533762029052</v>
      </c>
      <c r="H160" s="17">
        <v>-11838.57</v>
      </c>
      <c r="J160" s="17">
        <f t="shared" si="3"/>
        <v>1947.9637620290523</v>
      </c>
    </row>
    <row r="161" spans="1:10" hidden="1" outlineLevel="1">
      <c r="A161" t="s">
        <v>247</v>
      </c>
      <c r="B161" t="s">
        <v>248</v>
      </c>
      <c r="D161" s="4">
        <f>+assessment!H161</f>
        <v>5.2494848531428819E-5</v>
      </c>
      <c r="F161" s="17">
        <f>+assessment!J161</f>
        <v>2538.3756649620382</v>
      </c>
      <c r="H161" s="17">
        <v>-2179.4499999999998</v>
      </c>
      <c r="J161" s="17">
        <f t="shared" si="3"/>
        <v>358.92566496203835</v>
      </c>
    </row>
    <row r="162" spans="1:10" hidden="1" outlineLevel="1">
      <c r="A162" t="s">
        <v>249</v>
      </c>
      <c r="B162" t="s">
        <v>250</v>
      </c>
      <c r="D162" s="4">
        <f>+assessment!H162</f>
        <v>1.7601635453918011E-5</v>
      </c>
      <c r="F162" s="17">
        <f>+assessment!J162</f>
        <v>851.12281204142801</v>
      </c>
      <c r="H162" s="17">
        <v>-730.7</v>
      </c>
      <c r="J162" s="17">
        <f t="shared" si="3"/>
        <v>120.42281204142796</v>
      </c>
    </row>
    <row r="163" spans="1:10" hidden="1" outlineLevel="1">
      <c r="A163" t="s">
        <v>251</v>
      </c>
      <c r="B163" t="s">
        <v>252</v>
      </c>
      <c r="D163" s="4">
        <f>+assessment!H163</f>
        <v>1.0507936845326137E-5</v>
      </c>
      <c r="F163" s="17">
        <f>+assessment!J163</f>
        <v>508.10873682518729</v>
      </c>
      <c r="H163" s="17">
        <v>-436.22</v>
      </c>
      <c r="J163" s="17">
        <f t="shared" si="3"/>
        <v>71.888736825187266</v>
      </c>
    </row>
    <row r="164" spans="1:10" hidden="1" outlineLevel="1">
      <c r="A164" t="s">
        <v>253</v>
      </c>
      <c r="B164" t="s">
        <v>254</v>
      </c>
      <c r="D164" s="4">
        <f>+assessment!H164</f>
        <v>5.2353144933221514E-4</v>
      </c>
      <c r="F164" s="17">
        <f>+assessment!J164</f>
        <v>25315.236218494341</v>
      </c>
      <c r="H164" s="17">
        <v>-21743.48</v>
      </c>
      <c r="J164" s="17">
        <f t="shared" si="3"/>
        <v>3571.7562184943417</v>
      </c>
    </row>
    <row r="165" spans="1:10" hidden="1" outlineLevel="1">
      <c r="A165" t="s">
        <v>255</v>
      </c>
      <c r="B165" t="s">
        <v>256</v>
      </c>
      <c r="D165" s="4">
        <f>+assessment!H165</f>
        <v>1.3819974572724314E-5</v>
      </c>
      <c r="F165" s="17">
        <f>+assessment!J165</f>
        <v>668.26151760005314</v>
      </c>
      <c r="H165" s="17">
        <v>-573.72</v>
      </c>
      <c r="J165" s="17">
        <f t="shared" si="3"/>
        <v>94.541517600053112</v>
      </c>
    </row>
    <row r="166" spans="1:10" hidden="1" outlineLevel="1">
      <c r="A166" t="s">
        <v>257</v>
      </c>
      <c r="B166" t="s">
        <v>258</v>
      </c>
      <c r="D166" s="4">
        <f>+assessment!H166</f>
        <v>1.1147274918171016E-5</v>
      </c>
      <c r="F166" s="17">
        <f>+assessment!J166</f>
        <v>539.02377422779159</v>
      </c>
      <c r="H166" s="17">
        <v>-462.76</v>
      </c>
      <c r="J166" s="17">
        <f t="shared" si="3"/>
        <v>76.2637742277916</v>
      </c>
    </row>
    <row r="167" spans="1:10" hidden="1" outlineLevel="1">
      <c r="A167" t="s">
        <v>259</v>
      </c>
      <c r="B167" t="s">
        <v>260</v>
      </c>
      <c r="D167" s="4">
        <f>+assessment!H167</f>
        <v>1.7809236247020395E-4</v>
      </c>
      <c r="F167" s="17">
        <f>+assessment!J167</f>
        <v>8611.6129802586529</v>
      </c>
      <c r="H167" s="17">
        <v>-7397.47</v>
      </c>
      <c r="J167" s="17">
        <f t="shared" si="3"/>
        <v>1214.1429802586526</v>
      </c>
    </row>
    <row r="168" spans="1:10" hidden="1" outlineLevel="1">
      <c r="A168" t="s">
        <v>509</v>
      </c>
      <c r="B168" t="s">
        <v>510</v>
      </c>
      <c r="D168" s="4">
        <f>+assessment!H168</f>
        <v>1.8178313322221868E-6</v>
      </c>
      <c r="F168" s="17">
        <f>+assessment!J168</f>
        <v>87.900793045544333</v>
      </c>
      <c r="H168" s="17">
        <v>-75.47</v>
      </c>
      <c r="J168" s="17">
        <f t="shared" si="3"/>
        <v>12.430793045544334</v>
      </c>
    </row>
    <row r="169" spans="1:10" hidden="1" outlineLevel="1">
      <c r="A169" t="s">
        <v>261</v>
      </c>
      <c r="B169" t="s">
        <v>262</v>
      </c>
      <c r="D169" s="4">
        <f>+assessment!H169</f>
        <v>9.8134364581662931E-4</v>
      </c>
      <c r="F169" s="17">
        <f>+assessment!J169</f>
        <v>47452.633909681201</v>
      </c>
      <c r="H169" s="17">
        <v>-40742.230000000003</v>
      </c>
      <c r="J169" s="17">
        <f t="shared" si="3"/>
        <v>6710.4039096811975</v>
      </c>
    </row>
    <row r="170" spans="1:10" hidden="1" outlineLevel="1">
      <c r="A170" t="s">
        <v>263</v>
      </c>
      <c r="B170" t="s">
        <v>264</v>
      </c>
      <c r="D170" s="4">
        <f>+assessment!H170</f>
        <v>1.7209794943142265E-5</v>
      </c>
      <c r="F170" s="17">
        <f>+assessment!J170</f>
        <v>832.1754592072931</v>
      </c>
      <c r="H170" s="17">
        <v>-714.44</v>
      </c>
      <c r="J170" s="17">
        <f t="shared" si="3"/>
        <v>117.73545920729305</v>
      </c>
    </row>
    <row r="171" spans="1:10" hidden="1" outlineLevel="1">
      <c r="A171" t="s">
        <v>265</v>
      </c>
      <c r="B171" t="s">
        <v>266</v>
      </c>
      <c r="D171" s="4">
        <f>+assessment!H171</f>
        <v>1.4990353781816939E-5</v>
      </c>
      <c r="F171" s="17">
        <f>+assessment!J171</f>
        <v>724.85492031002707</v>
      </c>
      <c r="H171" s="17">
        <v>-622.29999999999995</v>
      </c>
      <c r="J171" s="17">
        <f t="shared" si="3"/>
        <v>102.55492031002711</v>
      </c>
    </row>
    <row r="172" spans="1:10" hidden="1" outlineLevel="1">
      <c r="A172" t="s">
        <v>267</v>
      </c>
      <c r="B172" t="s">
        <v>268</v>
      </c>
      <c r="D172" s="4">
        <f>+assessment!H172</f>
        <v>1.1559670255821054E-4</v>
      </c>
      <c r="F172" s="17">
        <f>+assessment!J172</f>
        <v>5589.6505072862628</v>
      </c>
      <c r="H172" s="17">
        <v>-4799.16</v>
      </c>
      <c r="J172" s="17">
        <f t="shared" si="3"/>
        <v>790.49050728626298</v>
      </c>
    </row>
    <row r="173" spans="1:10" hidden="1" outlineLevel="1">
      <c r="A173" t="s">
        <v>269</v>
      </c>
      <c r="B173" t="s">
        <v>270</v>
      </c>
      <c r="D173" s="4">
        <f>+assessment!H173</f>
        <v>8.7264512859092166E-6</v>
      </c>
      <c r="F173" s="17">
        <f>+assessment!J173</f>
        <v>421.96543480579368</v>
      </c>
      <c r="H173" s="17">
        <v>-362.25</v>
      </c>
      <c r="J173" s="17">
        <f t="shared" si="3"/>
        <v>59.715434805793677</v>
      </c>
    </row>
    <row r="174" spans="1:10" hidden="1" outlineLevel="1">
      <c r="A174" t="s">
        <v>271</v>
      </c>
      <c r="B174" t="s">
        <v>272</v>
      </c>
      <c r="D174" s="4">
        <f>+assessment!H174</f>
        <v>3.6809679091505759E-5</v>
      </c>
      <c r="F174" s="17">
        <f>+assessment!J174</f>
        <v>1779.9231020735167</v>
      </c>
      <c r="H174" s="17">
        <v>-1528.08</v>
      </c>
      <c r="J174" s="17">
        <f t="shared" si="3"/>
        <v>251.84310207351677</v>
      </c>
    </row>
    <row r="175" spans="1:10" hidden="1" outlineLevel="1">
      <c r="A175" t="s">
        <v>273</v>
      </c>
      <c r="B175" t="s">
        <v>274</v>
      </c>
      <c r="D175" s="4">
        <f>+assessment!H175</f>
        <v>4.4209176059112801E-5</v>
      </c>
      <c r="F175" s="17">
        <f>+assessment!J175</f>
        <v>2137.7239827501958</v>
      </c>
      <c r="H175" s="17">
        <v>-1835.27</v>
      </c>
      <c r="J175" s="17">
        <f t="shared" si="3"/>
        <v>302.45398275019579</v>
      </c>
    </row>
    <row r="176" spans="1:10" hidden="1" outlineLevel="1">
      <c r="A176" t="s">
        <v>275</v>
      </c>
      <c r="B176" t="s">
        <v>276</v>
      </c>
      <c r="D176" s="4">
        <f>+assessment!H176</f>
        <v>1.1648043136657888E-3</v>
      </c>
      <c r="F176" s="17">
        <f>+assessment!J176</f>
        <v>56323.829994134685</v>
      </c>
      <c r="H176" s="17">
        <v>-48375.91</v>
      </c>
      <c r="J176" s="17">
        <f t="shared" si="3"/>
        <v>7947.9199941346815</v>
      </c>
    </row>
    <row r="177" spans="1:10" hidden="1" outlineLevel="1">
      <c r="A177" t="s">
        <v>277</v>
      </c>
      <c r="B177" t="s">
        <v>278</v>
      </c>
      <c r="D177" s="4">
        <f>+assessment!H177</f>
        <v>9.4006508822660479E-6</v>
      </c>
      <c r="F177" s="17">
        <f>+assessment!J177</f>
        <v>454.56619272006418</v>
      </c>
      <c r="H177" s="17">
        <v>-390.25</v>
      </c>
      <c r="J177" s="17">
        <f t="shared" si="3"/>
        <v>64.31619272006418</v>
      </c>
    </row>
    <row r="178" spans="1:10" hidden="1" outlineLevel="1">
      <c r="A178" t="s">
        <v>279</v>
      </c>
      <c r="B178" t="s">
        <v>280</v>
      </c>
      <c r="D178" s="4">
        <f>+assessment!H178</f>
        <v>1.4787256565496878E-5</v>
      </c>
      <c r="F178" s="17">
        <f>+assessment!J178</f>
        <v>715.0342036882862</v>
      </c>
      <c r="H178" s="17">
        <v>-613.87</v>
      </c>
      <c r="J178" s="17">
        <f t="shared" si="3"/>
        <v>101.16420368828619</v>
      </c>
    </row>
    <row r="179" spans="1:10" hidden="1" outlineLevel="1">
      <c r="A179" t="s">
        <v>281</v>
      </c>
      <c r="B179" t="s">
        <v>282</v>
      </c>
      <c r="D179" s="4">
        <f>+assessment!H179</f>
        <v>1.3448531589595399E-5</v>
      </c>
      <c r="F179" s="17">
        <f>+assessment!J179</f>
        <v>650.30048226663655</v>
      </c>
      <c r="H179" s="17">
        <v>-558.29</v>
      </c>
      <c r="J179" s="17">
        <f t="shared" si="3"/>
        <v>92.010482266636586</v>
      </c>
    </row>
    <row r="180" spans="1:10" hidden="1" outlineLevel="1">
      <c r="A180" t="s">
        <v>283</v>
      </c>
      <c r="B180" t="s">
        <v>284</v>
      </c>
      <c r="D180" s="4">
        <f>+assessment!H180</f>
        <v>2.9657083783346615E-5</v>
      </c>
      <c r="F180" s="17">
        <f>+assessment!J180</f>
        <v>1434.0610912386289</v>
      </c>
      <c r="H180" s="17">
        <v>-1231.33</v>
      </c>
      <c r="J180" s="17">
        <f t="shared" si="3"/>
        <v>202.73109123862901</v>
      </c>
    </row>
    <row r="181" spans="1:10" hidden="1" outlineLevel="1">
      <c r="A181" t="s">
        <v>285</v>
      </c>
      <c r="B181" t="s">
        <v>286</v>
      </c>
      <c r="D181" s="4">
        <f>+assessment!H181</f>
        <v>5.3682492101499648E-6</v>
      </c>
      <c r="F181" s="17">
        <f>+assessment!J181</f>
        <v>259.58038816586065</v>
      </c>
      <c r="H181" s="17">
        <v>-222.86</v>
      </c>
      <c r="J181" s="17">
        <f t="shared" si="3"/>
        <v>36.720388165860641</v>
      </c>
    </row>
    <row r="182" spans="1:10" hidden="1" outlineLevel="1">
      <c r="A182" t="s">
        <v>287</v>
      </c>
      <c r="B182" t="s">
        <v>288</v>
      </c>
      <c r="D182" s="4">
        <f>+assessment!H182</f>
        <v>1.1582531218586064E-4</v>
      </c>
      <c r="F182" s="17">
        <f>+assessment!J182</f>
        <v>5600.7048703683022</v>
      </c>
      <c r="H182" s="17">
        <v>-4808.4799999999996</v>
      </c>
      <c r="J182" s="17">
        <f t="shared" si="3"/>
        <v>792.22487036830262</v>
      </c>
    </row>
    <row r="183" spans="1:10" hidden="1" outlineLevel="1">
      <c r="A183" t="s">
        <v>289</v>
      </c>
      <c r="B183" t="s">
        <v>290</v>
      </c>
      <c r="D183" s="4">
        <f>+assessment!H183</f>
        <v>5.4329907595739566E-4</v>
      </c>
      <c r="F183" s="17">
        <f>+assessment!J183</f>
        <v>26271.095008131051</v>
      </c>
      <c r="H183" s="17">
        <v>-22566.78</v>
      </c>
      <c r="J183" s="17">
        <f t="shared" si="3"/>
        <v>3704.3150081310523</v>
      </c>
    </row>
    <row r="184" spans="1:10" hidden="1" outlineLevel="1">
      <c r="A184" t="s">
        <v>291</v>
      </c>
      <c r="B184" t="s">
        <v>292</v>
      </c>
      <c r="D184" s="4">
        <f>+assessment!H184</f>
        <v>7.3034439461391948E-6</v>
      </c>
      <c r="F184" s="17">
        <f>+assessment!J184</f>
        <v>353.15626012702501</v>
      </c>
      <c r="H184" s="17">
        <v>-303.19</v>
      </c>
      <c r="J184" s="17">
        <f t="shared" si="3"/>
        <v>49.966260127025009</v>
      </c>
    </row>
    <row r="185" spans="1:10" hidden="1" outlineLevel="1">
      <c r="A185" t="s">
        <v>293</v>
      </c>
      <c r="B185" t="s">
        <v>294</v>
      </c>
      <c r="D185" s="4">
        <f>+assessment!H185</f>
        <v>5.884893265744745E-5</v>
      </c>
      <c r="F185" s="17">
        <f>+assessment!J185</f>
        <v>2845.6258613113196</v>
      </c>
      <c r="H185" s="17">
        <v>-2443.5</v>
      </c>
      <c r="J185" s="17">
        <f t="shared" si="3"/>
        <v>402.12586131131957</v>
      </c>
    </row>
    <row r="186" spans="1:10" hidden="1" outlineLevel="1">
      <c r="A186" t="s">
        <v>295</v>
      </c>
      <c r="B186" t="s">
        <v>296</v>
      </c>
      <c r="D186" s="4">
        <f>+assessment!H186</f>
        <v>5.6383423906524275E-5</v>
      </c>
      <c r="F186" s="17">
        <f>+assessment!J186</f>
        <v>2726.4067838175074</v>
      </c>
      <c r="H186" s="17">
        <v>-2340.86</v>
      </c>
      <c r="J186" s="17">
        <f t="shared" si="3"/>
        <v>385.54678381750728</v>
      </c>
    </row>
    <row r="187" spans="1:10" hidden="1" outlineLevel="1">
      <c r="A187" t="s">
        <v>297</v>
      </c>
      <c r="B187" t="s">
        <v>298</v>
      </c>
      <c r="D187" s="4">
        <f>+assessment!H187</f>
        <v>3.396454463845741E-5</v>
      </c>
      <c r="F187" s="17">
        <f>+assessment!J187</f>
        <v>1642.3473158544334</v>
      </c>
      <c r="H187" s="17">
        <v>-1409.98</v>
      </c>
      <c r="J187" s="17">
        <f t="shared" si="3"/>
        <v>232.3673158544334</v>
      </c>
    </row>
    <row r="188" spans="1:10" hidden="1" outlineLevel="1">
      <c r="A188" t="s">
        <v>299</v>
      </c>
      <c r="B188" t="s">
        <v>300</v>
      </c>
      <c r="D188" s="4">
        <f>+assessment!H188</f>
        <v>3.9532778115729402E-5</v>
      </c>
      <c r="F188" s="17">
        <f>+assessment!J188</f>
        <v>1911.5978947387966</v>
      </c>
      <c r="H188" s="17">
        <v>-1641.71</v>
      </c>
      <c r="J188" s="17">
        <f t="shared" si="3"/>
        <v>269.8878947387966</v>
      </c>
    </row>
    <row r="189" spans="1:10" hidden="1" outlineLevel="1">
      <c r="A189" t="s">
        <v>301</v>
      </c>
      <c r="B189" t="s">
        <v>302</v>
      </c>
      <c r="D189" s="4">
        <f>+assessment!H189</f>
        <v>1.925627847991167E-5</v>
      </c>
      <c r="F189" s="17">
        <f>+assessment!J189</f>
        <v>931.13267413040683</v>
      </c>
      <c r="H189" s="17">
        <v>-799.4</v>
      </c>
      <c r="J189" s="17">
        <f t="shared" si="3"/>
        <v>131.73267413040685</v>
      </c>
    </row>
    <row r="190" spans="1:10" hidden="1" outlineLevel="1">
      <c r="A190" t="s">
        <v>303</v>
      </c>
      <c r="B190" t="s">
        <v>304</v>
      </c>
      <c r="D190" s="4">
        <f>+assessment!H190</f>
        <v>2.0866859093711838E-3</v>
      </c>
      <c r="F190" s="17">
        <f>+assessment!J190</f>
        <v>100901.19089677512</v>
      </c>
      <c r="H190" s="17">
        <v>-86652.63</v>
      </c>
      <c r="J190" s="17">
        <f t="shared" si="3"/>
        <v>14248.560896775118</v>
      </c>
    </row>
    <row r="191" spans="1:10" hidden="1" outlineLevel="1">
      <c r="A191" t="s">
        <v>305</v>
      </c>
      <c r="B191" t="s">
        <v>306</v>
      </c>
      <c r="D191" s="4">
        <f>+assessment!H191</f>
        <v>2.1708058979406279E-5</v>
      </c>
      <c r="F191" s="17">
        <f>+assessment!J191</f>
        <v>1049.6879253570016</v>
      </c>
      <c r="H191" s="17">
        <v>-901.35</v>
      </c>
      <c r="J191" s="17">
        <f t="shared" si="3"/>
        <v>148.33792535700161</v>
      </c>
    </row>
    <row r="192" spans="1:10" hidden="1" outlineLevel="1">
      <c r="A192" t="s">
        <v>307</v>
      </c>
      <c r="B192" t="s">
        <v>308</v>
      </c>
      <c r="D192" s="4">
        <f>+assessment!H192</f>
        <v>4.4313839280162264E-6</v>
      </c>
      <c r="F192" s="17">
        <f>+assessment!J192</f>
        <v>214.27849474116985</v>
      </c>
      <c r="H192" s="17">
        <v>-183.97</v>
      </c>
      <c r="J192" s="17">
        <f t="shared" si="3"/>
        <v>30.308494741169852</v>
      </c>
    </row>
    <row r="193" spans="1:10" hidden="1" outlineLevel="1">
      <c r="A193" t="s">
        <v>309</v>
      </c>
      <c r="B193" t="s">
        <v>310</v>
      </c>
      <c r="D193" s="4">
        <f>+assessment!H193</f>
        <v>5.9314319787072075E-5</v>
      </c>
      <c r="F193" s="17">
        <f>+assessment!J193</f>
        <v>2868.1295430567466</v>
      </c>
      <c r="H193" s="17">
        <v>-2463.29</v>
      </c>
      <c r="J193" s="17">
        <f t="shared" si="3"/>
        <v>404.83954305674661</v>
      </c>
    </row>
    <row r="194" spans="1:10" hidden="1" outlineLevel="1">
      <c r="A194" t="s">
        <v>311</v>
      </c>
      <c r="B194" t="s">
        <v>312</v>
      </c>
      <c r="D194" s="4">
        <f>+assessment!H194</f>
        <v>5.1620595601998371E-4</v>
      </c>
      <c r="F194" s="17">
        <f>+assessment!J194</f>
        <v>24961.013766619322</v>
      </c>
      <c r="H194" s="17">
        <v>-21435.43</v>
      </c>
      <c r="J194" s="17">
        <f t="shared" si="3"/>
        <v>3525.583766619322</v>
      </c>
    </row>
    <row r="195" spans="1:10" hidden="1" outlineLevel="1">
      <c r="A195" t="s">
        <v>313</v>
      </c>
      <c r="B195" t="s">
        <v>314</v>
      </c>
      <c r="D195" s="4">
        <f>+assessment!H195</f>
        <v>4.8541965595610764E-4</v>
      </c>
      <c r="F195" s="17">
        <f>+assessment!J195</f>
        <v>23472.349696094854</v>
      </c>
      <c r="H195" s="17">
        <v>-20163.400000000001</v>
      </c>
      <c r="J195" s="17">
        <f t="shared" si="3"/>
        <v>3308.9496960948527</v>
      </c>
    </row>
    <row r="196" spans="1:10" hidden="1" outlineLevel="1">
      <c r="A196" t="s">
        <v>315</v>
      </c>
      <c r="B196" t="s">
        <v>316</v>
      </c>
      <c r="D196" s="4">
        <f>+assessment!H196</f>
        <v>1.0070605701819237E-5</v>
      </c>
      <c r="F196" s="17">
        <f>+assessment!J196</f>
        <v>486.9616954818199</v>
      </c>
      <c r="H196" s="17">
        <v>-418.06</v>
      </c>
      <c r="J196" s="17">
        <f t="shared" si="3"/>
        <v>68.9016954818199</v>
      </c>
    </row>
    <row r="197" spans="1:10" hidden="1" outlineLevel="1">
      <c r="A197" t="s">
        <v>317</v>
      </c>
      <c r="B197" t="s">
        <v>318</v>
      </c>
      <c r="D197" s="4">
        <f>+assessment!H197</f>
        <v>5.5842309178330078E-5</v>
      </c>
      <c r="F197" s="17">
        <f>+assessment!J197</f>
        <v>2700.2413124155214</v>
      </c>
      <c r="H197" s="17">
        <v>-2318.92</v>
      </c>
      <c r="J197" s="17">
        <f t="shared" si="3"/>
        <v>381.32131241552133</v>
      </c>
    </row>
    <row r="198" spans="1:10" hidden="1" outlineLevel="1">
      <c r="A198" t="s">
        <v>319</v>
      </c>
      <c r="B198" t="s">
        <v>320</v>
      </c>
      <c r="D198" s="4">
        <f>+assessment!H198</f>
        <v>2.464569202355985E-5</v>
      </c>
      <c r="F198" s="17">
        <f>+assessment!J198</f>
        <v>1191.7364585078947</v>
      </c>
      <c r="H198" s="17">
        <v>-1023.11</v>
      </c>
      <c r="J198" s="17">
        <f t="shared" si="3"/>
        <v>168.62645850789465</v>
      </c>
    </row>
    <row r="199" spans="1:10" hidden="1" outlineLevel="1">
      <c r="A199" t="s">
        <v>321</v>
      </c>
      <c r="B199" t="s">
        <v>322</v>
      </c>
      <c r="D199" s="4">
        <f>+assessment!H199</f>
        <v>1.8883003225841667E-5</v>
      </c>
      <c r="F199" s="17">
        <f>+assessment!J199</f>
        <v>913.08303978016124</v>
      </c>
      <c r="H199" s="17">
        <v>-784.07</v>
      </c>
      <c r="J199" s="17">
        <f t="shared" si="3"/>
        <v>129.01303978016119</v>
      </c>
    </row>
    <row r="200" spans="1:10" hidden="1" outlineLevel="1">
      <c r="A200" t="s">
        <v>323</v>
      </c>
      <c r="B200" t="s">
        <v>324</v>
      </c>
      <c r="D200" s="4">
        <f>+assessment!H200</f>
        <v>3.4615046579433148E-5</v>
      </c>
      <c r="F200" s="17">
        <f>+assessment!J200</f>
        <v>1673.8021793920393</v>
      </c>
      <c r="H200" s="17">
        <v>-1436.99</v>
      </c>
      <c r="J200" s="17">
        <f t="shared" si="3"/>
        <v>236.8121793920393</v>
      </c>
    </row>
    <row r="201" spans="1:10" hidden="1" outlineLevel="1">
      <c r="A201" t="s">
        <v>325</v>
      </c>
      <c r="B201" t="s">
        <v>326</v>
      </c>
      <c r="D201" s="4">
        <f>+assessment!H201</f>
        <v>1.1858925402174866E-5</v>
      </c>
      <c r="F201" s="17">
        <f>+assessment!J201</f>
        <v>573.43546072827382</v>
      </c>
      <c r="H201" s="17">
        <v>-492.3</v>
      </c>
      <c r="J201" s="17">
        <f t="shared" si="3"/>
        <v>81.135460728273813</v>
      </c>
    </row>
    <row r="202" spans="1:10" hidden="1" outlineLevel="1">
      <c r="A202" t="s">
        <v>327</v>
      </c>
      <c r="B202" t="s">
        <v>328</v>
      </c>
      <c r="D202" s="4">
        <f>+assessment!H202</f>
        <v>3.0985967678613613E-5</v>
      </c>
      <c r="F202" s="17">
        <f>+assessment!J202</f>
        <v>1498.3189495937427</v>
      </c>
      <c r="H202" s="17">
        <v>-1286.33</v>
      </c>
      <c r="J202" s="17">
        <f t="shared" si="3"/>
        <v>211.98894959374275</v>
      </c>
    </row>
    <row r="203" spans="1:10" hidden="1" outlineLevel="1">
      <c r="A203" t="s">
        <v>329</v>
      </c>
      <c r="B203" t="s">
        <v>330</v>
      </c>
      <c r="D203" s="4">
        <f>+assessment!H203</f>
        <v>2.078081652409141E-5</v>
      </c>
      <c r="F203" s="17">
        <f>+assessment!J203</f>
        <v>1004.8513413885432</v>
      </c>
      <c r="H203" s="17">
        <v>-862.68</v>
      </c>
      <c r="J203" s="17">
        <f t="shared" si="3"/>
        <v>142.17134138854328</v>
      </c>
    </row>
    <row r="204" spans="1:10" hidden="1" outlineLevel="1">
      <c r="A204" t="s">
        <v>331</v>
      </c>
      <c r="B204" t="s">
        <v>332</v>
      </c>
      <c r="D204" s="4">
        <f>+assessment!H204</f>
        <v>2.4142431880799298E-4</v>
      </c>
      <c r="F204" s="17">
        <f>+assessment!J204</f>
        <v>11674.014364006514</v>
      </c>
      <c r="H204" s="17">
        <v>-10025.02</v>
      </c>
      <c r="J204" s="17">
        <f t="shared" si="3"/>
        <v>1648.9943640065139</v>
      </c>
    </row>
    <row r="205" spans="1:10" hidden="1" outlineLevel="1">
      <c r="A205" t="s">
        <v>333</v>
      </c>
      <c r="B205" t="s">
        <v>334</v>
      </c>
      <c r="D205" s="4">
        <f>+assessment!H205</f>
        <v>2.155704389357829E-5</v>
      </c>
      <c r="F205" s="17">
        <f>+assessment!J205</f>
        <v>1042.3856275195592</v>
      </c>
      <c r="H205" s="17">
        <v>-894.91</v>
      </c>
      <c r="J205" s="17">
        <f t="shared" si="3"/>
        <v>147.47562751955923</v>
      </c>
    </row>
    <row r="206" spans="1:10" hidden="1" outlineLevel="1">
      <c r="A206" t="s">
        <v>335</v>
      </c>
      <c r="B206" t="s">
        <v>336</v>
      </c>
      <c r="D206" s="4">
        <f>+assessment!H206</f>
        <v>2.0059859623866862E-4</v>
      </c>
      <c r="F206" s="17">
        <f>+assessment!J206</f>
        <v>9699.8964538953878</v>
      </c>
      <c r="H206" s="17">
        <v>-8330.4500000000007</v>
      </c>
      <c r="J206" s="17">
        <f t="shared" si="3"/>
        <v>1369.4464538953871</v>
      </c>
    </row>
    <row r="207" spans="1:10" hidden="1" outlineLevel="1">
      <c r="A207" t="s">
        <v>337</v>
      </c>
      <c r="B207" t="s">
        <v>338</v>
      </c>
      <c r="D207" s="4">
        <f>+assessment!H207</f>
        <v>8.0249527234915831E-6</v>
      </c>
      <c r="F207" s="17">
        <f>+assessment!J207</f>
        <v>388.04464201065525</v>
      </c>
      <c r="H207" s="17">
        <v>-333.14</v>
      </c>
      <c r="J207" s="17">
        <f t="shared" si="3"/>
        <v>54.904642010655266</v>
      </c>
    </row>
    <row r="208" spans="1:10" hidden="1" outlineLevel="1">
      <c r="A208" t="s">
        <v>339</v>
      </c>
      <c r="B208" t="s">
        <v>340</v>
      </c>
      <c r="D208" s="4">
        <f>+assessment!H208</f>
        <v>2.5682149958885488E-5</v>
      </c>
      <c r="F208" s="17">
        <f>+assessment!J208</f>
        <v>1241.8541305155063</v>
      </c>
      <c r="H208" s="17">
        <v>-1066.1400000000001</v>
      </c>
      <c r="J208" s="17">
        <f t="shared" si="3"/>
        <v>175.71413051550621</v>
      </c>
    </row>
    <row r="209" spans="1:10" hidden="1" outlineLevel="1">
      <c r="A209" t="s">
        <v>519</v>
      </c>
      <c r="B209" t="s">
        <v>517</v>
      </c>
      <c r="D209" s="4">
        <f>+assessment!H209</f>
        <v>7.9429868412200295E-6</v>
      </c>
      <c r="F209" s="17">
        <f>+assessment!J209</f>
        <v>384.08120165915699</v>
      </c>
      <c r="H209" s="17">
        <v>-329.74</v>
      </c>
      <c r="J209" s="17">
        <f t="shared" si="3"/>
        <v>54.34120165915698</v>
      </c>
    </row>
    <row r="210" spans="1:10" hidden="1" outlineLevel="1">
      <c r="A210" t="s">
        <v>341</v>
      </c>
      <c r="B210" t="s">
        <v>342</v>
      </c>
      <c r="D210" s="4">
        <f>+assessment!H210</f>
        <v>2.9735622705424296E-5</v>
      </c>
      <c r="F210" s="17">
        <f>+assessment!J210</f>
        <v>1437.8588217613674</v>
      </c>
      <c r="H210" s="17">
        <v>-1234.4100000000001</v>
      </c>
      <c r="J210" s="17">
        <f t="shared" si="3"/>
        <v>203.4488217613673</v>
      </c>
    </row>
    <row r="211" spans="1:10" hidden="1" outlineLevel="1">
      <c r="A211" t="s">
        <v>343</v>
      </c>
      <c r="B211" t="s">
        <v>344</v>
      </c>
      <c r="D211" s="4">
        <f>+assessment!H211</f>
        <v>5.4141521297550634E-5</v>
      </c>
      <c r="F211" s="17">
        <f>+assessment!J211</f>
        <v>2618.0001270685789</v>
      </c>
      <c r="H211" s="17">
        <v>-2248.16</v>
      </c>
      <c r="J211" s="17">
        <f t="shared" si="3"/>
        <v>369.84012706857902</v>
      </c>
    </row>
    <row r="212" spans="1:10" hidden="1" outlineLevel="1">
      <c r="A212" t="s">
        <v>345</v>
      </c>
      <c r="B212" t="s">
        <v>346</v>
      </c>
      <c r="D212" s="4">
        <f>+assessment!H212</f>
        <v>2.0189942498309506E-5</v>
      </c>
      <c r="F212" s="17">
        <f>+assessment!J212</f>
        <v>976.27977122380662</v>
      </c>
      <c r="H212" s="17">
        <v>-838.14</v>
      </c>
      <c r="J212" s="17">
        <f t="shared" si="3"/>
        <v>138.13977122380663</v>
      </c>
    </row>
    <row r="213" spans="1:10" hidden="1" outlineLevel="1">
      <c r="A213" t="s">
        <v>347</v>
      </c>
      <c r="B213" t="s">
        <v>348</v>
      </c>
      <c r="D213" s="4">
        <f>+assessment!H213</f>
        <v>4.5056486062589516E-6</v>
      </c>
      <c r="F213" s="17">
        <f>+assessment!J213</f>
        <v>217.86954524024324</v>
      </c>
      <c r="H213" s="17">
        <v>-187.04</v>
      </c>
      <c r="J213" s="17">
        <f t="shared" si="3"/>
        <v>30.829545240243249</v>
      </c>
    </row>
    <row r="214" spans="1:10" hidden="1" outlineLevel="1">
      <c r="A214" t="s">
        <v>349</v>
      </c>
      <c r="B214" t="s">
        <v>350</v>
      </c>
      <c r="D214" s="4">
        <f>+assessment!H214</f>
        <v>5.7325762833378175E-5</v>
      </c>
      <c r="F214" s="17">
        <f>+assessment!J214</f>
        <v>2771.9733540046805</v>
      </c>
      <c r="H214" s="17">
        <v>-2380.0500000000002</v>
      </c>
      <c r="J214" s="17">
        <f t="shared" si="3"/>
        <v>391.92335400468028</v>
      </c>
    </row>
    <row r="215" spans="1:10" hidden="1" outlineLevel="1">
      <c r="A215" t="s">
        <v>351</v>
      </c>
      <c r="B215" t="s">
        <v>352</v>
      </c>
      <c r="D215" s="4">
        <f>+assessment!H215</f>
        <v>4.8630047242269816E-5</v>
      </c>
      <c r="F215" s="17">
        <f>+assessment!J215</f>
        <v>2351.4941362641957</v>
      </c>
      <c r="H215" s="17">
        <v>-2018.8</v>
      </c>
      <c r="J215" s="17">
        <f t="shared" si="3"/>
        <v>332.69413626419578</v>
      </c>
    </row>
    <row r="216" spans="1:10" hidden="1" outlineLevel="1">
      <c r="A216" t="s">
        <v>353</v>
      </c>
      <c r="B216" t="s">
        <v>354</v>
      </c>
      <c r="D216" s="4">
        <f>+assessment!H216</f>
        <v>3.6862694096711063E-5</v>
      </c>
      <c r="F216" s="17">
        <f>+assessment!J216</f>
        <v>1782.4866297882486</v>
      </c>
      <c r="H216" s="17">
        <v>-1530.81</v>
      </c>
      <c r="J216" s="17">
        <f t="shared" si="3"/>
        <v>251.67662978824865</v>
      </c>
    </row>
    <row r="217" spans="1:10" hidden="1" outlineLevel="1">
      <c r="A217" t="s">
        <v>355</v>
      </c>
      <c r="B217" t="s">
        <v>356</v>
      </c>
      <c r="D217" s="4">
        <f>+assessment!H217</f>
        <v>7.4642838567268513E-4</v>
      </c>
      <c r="F217" s="17">
        <f>+assessment!J217</f>
        <v>36093.363498212042</v>
      </c>
      <c r="H217" s="17">
        <v>-31001.03</v>
      </c>
      <c r="J217" s="17">
        <f t="shared" si="3"/>
        <v>5092.3334982120432</v>
      </c>
    </row>
    <row r="218" spans="1:10" hidden="1" outlineLevel="1">
      <c r="A218" t="s">
        <v>498</v>
      </c>
      <c r="B218" t="s">
        <v>360</v>
      </c>
      <c r="D218" s="4">
        <f>+assessment!H218</f>
        <v>2.4819927788421869E-5</v>
      </c>
      <c r="F218" s="17">
        <f>+assessment!J218</f>
        <v>1200.1615866464588</v>
      </c>
      <c r="H218" s="17">
        <v>-1030.3599999999999</v>
      </c>
      <c r="J218" s="17">
        <f t="shared" ref="J218:J265" si="4">SUM(F218:H218)</f>
        <v>169.80158664645887</v>
      </c>
    </row>
    <row r="219" spans="1:10" hidden="1" outlineLevel="1">
      <c r="A219" t="s">
        <v>499</v>
      </c>
      <c r="B219" t="s">
        <v>361</v>
      </c>
      <c r="D219" s="4">
        <f>+assessment!H219</f>
        <v>1.3963216851507588E-5</v>
      </c>
      <c r="F219" s="17">
        <f>+assessment!J219</f>
        <v>675.18796323860909</v>
      </c>
      <c r="H219" s="17">
        <v>-579.66</v>
      </c>
      <c r="J219" s="17">
        <f t="shared" si="4"/>
        <v>95.527963238609118</v>
      </c>
    </row>
    <row r="220" spans="1:10" hidden="1" outlineLevel="1">
      <c r="A220" t="s">
        <v>500</v>
      </c>
      <c r="B220" t="s">
        <v>357</v>
      </c>
      <c r="D220" s="4">
        <f>+assessment!H220</f>
        <v>1.0213124641211213E-5</v>
      </c>
      <c r="F220" s="17">
        <f>+assessment!J220</f>
        <v>493.85316421959902</v>
      </c>
      <c r="H220" s="17">
        <v>-423.98</v>
      </c>
      <c r="J220" s="17">
        <f t="shared" si="4"/>
        <v>69.873164219599005</v>
      </c>
    </row>
    <row r="221" spans="1:10" hidden="1" outlineLevel="1">
      <c r="A221" t="s">
        <v>359</v>
      </c>
      <c r="B221" t="s">
        <v>358</v>
      </c>
      <c r="D221" s="4">
        <f>+assessment!H221</f>
        <v>1.3352638519606444E-4</v>
      </c>
      <c r="F221" s="17">
        <f>+assessment!J221</f>
        <v>6456.6359613193836</v>
      </c>
      <c r="H221" s="17">
        <v>-5544.28</v>
      </c>
      <c r="J221" s="17">
        <f t="shared" si="4"/>
        <v>912.35596131938382</v>
      </c>
    </row>
    <row r="222" spans="1:10" hidden="1" outlineLevel="1">
      <c r="A222" t="s">
        <v>362</v>
      </c>
      <c r="B222" t="s">
        <v>363</v>
      </c>
      <c r="D222" s="4">
        <f>+assessment!H222</f>
        <v>4.9640624891501676E-4</v>
      </c>
      <c r="F222" s="17">
        <f>+assessment!J222</f>
        <v>24003.603733165586</v>
      </c>
      <c r="H222" s="17">
        <v>-20618.28</v>
      </c>
      <c r="J222" s="17">
        <f t="shared" si="4"/>
        <v>3385.3237331655873</v>
      </c>
    </row>
    <row r="223" spans="1:10" hidden="1" outlineLevel="1">
      <c r="A223" t="s">
        <v>364</v>
      </c>
      <c r="B223" t="s">
        <v>365</v>
      </c>
      <c r="D223" s="4">
        <f>+assessment!H223</f>
        <v>9.9967825432405248E-6</v>
      </c>
      <c r="F223" s="17">
        <f>+assessment!J223</f>
        <v>483.39199455898279</v>
      </c>
      <c r="H223" s="17">
        <v>-415</v>
      </c>
      <c r="J223" s="17">
        <f t="shared" si="4"/>
        <v>68.391994558982788</v>
      </c>
    </row>
    <row r="224" spans="1:10" hidden="1" outlineLevel="1">
      <c r="A224" t="s">
        <v>366</v>
      </c>
      <c r="B224" t="s">
        <v>367</v>
      </c>
      <c r="D224" s="4">
        <f>+assessment!H224</f>
        <v>4.237565084779478E-5</v>
      </c>
      <c r="F224" s="17">
        <f>+assessment!J224</f>
        <v>2049.0643159884644</v>
      </c>
      <c r="H224" s="17">
        <v>-1759.95</v>
      </c>
      <c r="J224" s="17">
        <f t="shared" si="4"/>
        <v>289.11431598846434</v>
      </c>
    </row>
    <row r="225" spans="1:10" hidden="1" outlineLevel="1">
      <c r="A225" t="s">
        <v>368</v>
      </c>
      <c r="B225" t="s">
        <v>369</v>
      </c>
      <c r="D225" s="4">
        <f>+assessment!H225</f>
        <v>7.5030234651139163E-4</v>
      </c>
      <c r="F225" s="17">
        <f>+assessment!J225</f>
        <v>36280.687934706053</v>
      </c>
      <c r="H225" s="17">
        <v>-31163.86</v>
      </c>
      <c r="J225" s="17">
        <f t="shared" si="4"/>
        <v>5116.8279347060525</v>
      </c>
    </row>
    <row r="226" spans="1:10" hidden="1" outlineLevel="1">
      <c r="A226" t="s">
        <v>370</v>
      </c>
      <c r="B226" t="s">
        <v>371</v>
      </c>
      <c r="D226" s="4">
        <f>+assessment!H226</f>
        <v>1.2956259441947612E-5</v>
      </c>
      <c r="F226" s="17">
        <f>+assessment!J226</f>
        <v>626.49678199727362</v>
      </c>
      <c r="H226" s="17">
        <v>-537.86</v>
      </c>
      <c r="J226" s="17">
        <f t="shared" si="4"/>
        <v>88.636781997273602</v>
      </c>
    </row>
    <row r="227" spans="1:10" hidden="1" outlineLevel="1">
      <c r="A227" t="s">
        <v>372</v>
      </c>
      <c r="B227" t="s">
        <v>373</v>
      </c>
      <c r="D227" s="4">
        <f>+assessment!H227</f>
        <v>1.9120757852042751E-5</v>
      </c>
      <c r="F227" s="17">
        <f>+assessment!J227</f>
        <v>924.57960704846482</v>
      </c>
      <c r="H227" s="17">
        <v>-793.77</v>
      </c>
      <c r="J227" s="17">
        <f t="shared" si="4"/>
        <v>130.80960704846484</v>
      </c>
    </row>
    <row r="228" spans="1:10" hidden="1" outlineLevel="1">
      <c r="A228" t="s">
        <v>374</v>
      </c>
      <c r="B228" t="s">
        <v>375</v>
      </c>
      <c r="D228" s="4">
        <f>+assessment!H228</f>
        <v>2.7470822747460746E-5</v>
      </c>
      <c r="F228" s="17">
        <f>+assessment!J228</f>
        <v>1328.3449692571576</v>
      </c>
      <c r="H228" s="17">
        <v>-1140.4100000000001</v>
      </c>
      <c r="J228" s="17">
        <f t="shared" si="4"/>
        <v>187.93496925715749</v>
      </c>
    </row>
    <row r="229" spans="1:10" hidden="1" outlineLevel="1">
      <c r="A229" t="s">
        <v>376</v>
      </c>
      <c r="B229" t="s">
        <v>377</v>
      </c>
      <c r="D229" s="4">
        <f>+assessment!H229</f>
        <v>2.4468505886280597E-5</v>
      </c>
      <c r="F229" s="17">
        <f>+assessment!J229</f>
        <v>1183.1686658268852</v>
      </c>
      <c r="H229" s="17">
        <v>-1015.78</v>
      </c>
      <c r="J229" s="17">
        <f t="shared" si="4"/>
        <v>167.38866582688524</v>
      </c>
    </row>
    <row r="230" spans="1:10" hidden="1" outlineLevel="1">
      <c r="A230" t="s">
        <v>378</v>
      </c>
      <c r="B230" t="s">
        <v>379</v>
      </c>
      <c r="D230" s="4">
        <f>+assessment!H230</f>
        <v>1.2280418180337027E-5</v>
      </c>
      <c r="F230" s="17">
        <f>+assessment!J230</f>
        <v>593.81664175794219</v>
      </c>
      <c r="H230" s="17">
        <v>-509.81</v>
      </c>
      <c r="J230" s="17">
        <f t="shared" si="4"/>
        <v>84.006641757942191</v>
      </c>
    </row>
    <row r="231" spans="1:10" hidden="1" outlineLevel="1">
      <c r="A231" t="s">
        <v>380</v>
      </c>
      <c r="B231" t="s">
        <v>381</v>
      </c>
      <c r="D231" s="4">
        <f>+assessment!H231</f>
        <v>1.2132061286607388E-3</v>
      </c>
      <c r="F231" s="17">
        <f>+assessment!J231</f>
        <v>58664.288015451151</v>
      </c>
      <c r="H231" s="17">
        <v>-50390.3</v>
      </c>
      <c r="J231" s="17">
        <f t="shared" si="4"/>
        <v>8273.9880154511484</v>
      </c>
    </row>
    <row r="232" spans="1:10" hidden="1" outlineLevel="1">
      <c r="A232" t="s">
        <v>382</v>
      </c>
      <c r="B232" t="s">
        <v>383</v>
      </c>
      <c r="D232" s="4">
        <f>+assessment!H232</f>
        <v>4.3155569340585571E-5</v>
      </c>
      <c r="F232" s="17">
        <f>+assessment!J232</f>
        <v>2086.7770854913374</v>
      </c>
      <c r="H232" s="17">
        <v>-1791.85</v>
      </c>
      <c r="J232" s="17">
        <f t="shared" si="4"/>
        <v>294.92708549133749</v>
      </c>
    </row>
    <row r="233" spans="1:10" hidden="1" outlineLevel="1">
      <c r="A233" t="s">
        <v>384</v>
      </c>
      <c r="B233" t="s">
        <v>385</v>
      </c>
      <c r="D233" s="4">
        <f>+assessment!H233</f>
        <v>1.394673274176659E-5</v>
      </c>
      <c r="F233" s="17">
        <f>+assessment!J233</f>
        <v>674.39087811129298</v>
      </c>
      <c r="H233" s="17">
        <v>-578.98</v>
      </c>
      <c r="J233" s="17">
        <f t="shared" si="4"/>
        <v>95.410878111292959</v>
      </c>
    </row>
    <row r="234" spans="1:10" hidden="1" outlineLevel="1">
      <c r="A234" t="s">
        <v>386</v>
      </c>
      <c r="B234" t="s">
        <v>387</v>
      </c>
      <c r="D234" s="4">
        <f>+assessment!H234</f>
        <v>1.6825111286197694E-5</v>
      </c>
      <c r="F234" s="17">
        <f>+assessment!J234</f>
        <v>813.57417430384032</v>
      </c>
      <c r="H234" s="17">
        <v>-698.48</v>
      </c>
      <c r="J234" s="17">
        <f t="shared" si="4"/>
        <v>115.0941743038403</v>
      </c>
    </row>
    <row r="235" spans="1:10" hidden="1" outlineLevel="1">
      <c r="A235" t="s">
        <v>388</v>
      </c>
      <c r="B235" t="s">
        <v>389</v>
      </c>
      <c r="D235" s="4">
        <f>+assessment!H235</f>
        <v>5.3801099922143099E-5</v>
      </c>
      <c r="F235" s="17">
        <f>+assessment!J235</f>
        <v>2601.5391340503775</v>
      </c>
      <c r="H235" s="17">
        <v>-2233.6999999999998</v>
      </c>
      <c r="J235" s="17">
        <f t="shared" si="4"/>
        <v>367.83913405037765</v>
      </c>
    </row>
    <row r="236" spans="1:10" hidden="1" outlineLevel="1">
      <c r="A236" t="s">
        <v>527</v>
      </c>
      <c r="B236" t="s">
        <v>529</v>
      </c>
      <c r="D236" s="4">
        <f>+assessment!H236</f>
        <v>5.3705805730967469E-6</v>
      </c>
      <c r="F236" s="17">
        <f>+assessment!J236</f>
        <v>259.69312065554038</v>
      </c>
      <c r="H236" s="17">
        <v>-222.95</v>
      </c>
      <c r="J236" s="17">
        <f t="shared" si="4"/>
        <v>36.743120655540395</v>
      </c>
    </row>
    <row r="237" spans="1:10" hidden="1" outlineLevel="1">
      <c r="A237" t="s">
        <v>390</v>
      </c>
      <c r="B237" t="s">
        <v>391</v>
      </c>
      <c r="D237" s="4">
        <f>+assessment!H237</f>
        <v>2.7729752913762808E-5</v>
      </c>
      <c r="F237" s="17">
        <f>+assessment!J237</f>
        <v>1340.8654746296461</v>
      </c>
      <c r="H237" s="17">
        <v>-1151.25</v>
      </c>
      <c r="J237" s="17">
        <f t="shared" si="4"/>
        <v>189.61547462964609</v>
      </c>
    </row>
    <row r="238" spans="1:10" hidden="1" outlineLevel="1">
      <c r="A238" t="s">
        <v>392</v>
      </c>
      <c r="B238" t="s">
        <v>393</v>
      </c>
      <c r="D238" s="4">
        <f>+assessment!H238</f>
        <v>2.9580176371503066E-5</v>
      </c>
      <c r="F238" s="17">
        <f>+assessment!J238</f>
        <v>1430.3422519974413</v>
      </c>
      <c r="H238" s="17">
        <v>-1227.97</v>
      </c>
      <c r="J238" s="17">
        <f t="shared" si="4"/>
        <v>202.37225199744125</v>
      </c>
    </row>
    <row r="239" spans="1:10" hidden="1" outlineLevel="1">
      <c r="A239" t="s">
        <v>394</v>
      </c>
      <c r="B239" t="s">
        <v>395</v>
      </c>
      <c r="D239" s="4">
        <f>+assessment!H239</f>
        <v>2.3024828058122582E-4</v>
      </c>
      <c r="F239" s="17">
        <f>+assessment!J239</f>
        <v>11133.599746969823</v>
      </c>
      <c r="H239" s="17">
        <v>-9561.69</v>
      </c>
      <c r="J239" s="17">
        <f t="shared" si="4"/>
        <v>1571.9097469698227</v>
      </c>
    </row>
    <row r="240" spans="1:10" hidden="1" outlineLevel="1">
      <c r="A240" t="s">
        <v>396</v>
      </c>
      <c r="B240" t="s">
        <v>397</v>
      </c>
      <c r="D240" s="4">
        <f>+assessment!H240</f>
        <v>1.2699880968211733E-5</v>
      </c>
      <c r="F240" s="17">
        <f>+assessment!J240</f>
        <v>614.09966309975664</v>
      </c>
      <c r="H240" s="17">
        <v>-527.22</v>
      </c>
      <c r="J240" s="17">
        <f t="shared" si="4"/>
        <v>86.879663099756613</v>
      </c>
    </row>
    <row r="241" spans="1:10" hidden="1" outlineLevel="1">
      <c r="A241" t="s">
        <v>398</v>
      </c>
      <c r="B241" t="s">
        <v>399</v>
      </c>
      <c r="D241" s="4">
        <f>+assessment!H241</f>
        <v>1.9042278935603265E-5</v>
      </c>
      <c r="F241" s="17">
        <f>+assessment!J241</f>
        <v>920.7847780838033</v>
      </c>
      <c r="H241" s="17">
        <v>-790.49</v>
      </c>
      <c r="J241" s="17">
        <f t="shared" si="4"/>
        <v>130.29477808380329</v>
      </c>
    </row>
    <row r="242" spans="1:10" hidden="1" outlineLevel="1">
      <c r="A242" t="s">
        <v>400</v>
      </c>
      <c r="B242" t="s">
        <v>401</v>
      </c>
      <c r="D242" s="4">
        <f>+assessment!H242</f>
        <v>1.5244819456763203E-5</v>
      </c>
      <c r="F242" s="17">
        <f>+assessment!J242</f>
        <v>737.15954628613633</v>
      </c>
      <c r="H242" s="17">
        <v>-632.87</v>
      </c>
      <c r="J242" s="17">
        <f t="shared" si="4"/>
        <v>104.28954628613633</v>
      </c>
    </row>
    <row r="243" spans="1:10" hidden="1" outlineLevel="1">
      <c r="A243" t="s">
        <v>402</v>
      </c>
      <c r="B243" t="s">
        <v>403</v>
      </c>
      <c r="D243" s="4">
        <f>+assessment!H243</f>
        <v>2.8454681695285963E-4</v>
      </c>
      <c r="F243" s="17">
        <f>+assessment!J243</f>
        <v>13759.192299852266</v>
      </c>
      <c r="H243" s="17">
        <v>-11817.99</v>
      </c>
      <c r="J243" s="17">
        <f t="shared" si="4"/>
        <v>1941.2022998522662</v>
      </c>
    </row>
    <row r="244" spans="1:10" hidden="1" outlineLevel="1">
      <c r="A244" t="s">
        <v>404</v>
      </c>
      <c r="B244" t="s">
        <v>405</v>
      </c>
      <c r="D244" s="4">
        <f>+assessment!H244</f>
        <v>1.1378338139496101E-5</v>
      </c>
      <c r="F244" s="17">
        <f>+assessment!J244</f>
        <v>550.19678023671793</v>
      </c>
      <c r="H244" s="17">
        <v>-472.35</v>
      </c>
      <c r="J244" s="17">
        <f t="shared" si="4"/>
        <v>77.846780236717905</v>
      </c>
    </row>
    <row r="245" spans="1:10" hidden="1" outlineLevel="1">
      <c r="A245" t="s">
        <v>406</v>
      </c>
      <c r="B245" t="s">
        <v>407</v>
      </c>
      <c r="D245" s="4">
        <f>+assessment!H245</f>
        <v>1.9139024527289156E-4</v>
      </c>
      <c r="F245" s="17">
        <f>+assessment!J245</f>
        <v>9254.6288769832663</v>
      </c>
      <c r="H245" s="17">
        <v>-7947.67</v>
      </c>
      <c r="J245" s="17">
        <f t="shared" si="4"/>
        <v>1306.9588769832662</v>
      </c>
    </row>
    <row r="246" spans="1:10" hidden="1" outlineLevel="1">
      <c r="A246" t="s">
        <v>408</v>
      </c>
      <c r="B246" t="s">
        <v>409</v>
      </c>
      <c r="D246" s="4">
        <f>+assessment!H246</f>
        <v>2.3731984280378285E-5</v>
      </c>
      <c r="F246" s="17">
        <f>+assessment!J246</f>
        <v>1147.5543422609858</v>
      </c>
      <c r="H246" s="17">
        <v>-985.19</v>
      </c>
      <c r="J246" s="17">
        <f t="shared" si="4"/>
        <v>162.36434226098572</v>
      </c>
    </row>
    <row r="247" spans="1:10" hidden="1" outlineLevel="1">
      <c r="A247" t="s">
        <v>410</v>
      </c>
      <c r="B247" t="s">
        <v>411</v>
      </c>
      <c r="D247" s="4">
        <f>+assessment!H247</f>
        <v>1.3025902614602174E-3</v>
      </c>
      <c r="F247" s="17">
        <f>+assessment!J247</f>
        <v>62986.436071485477</v>
      </c>
      <c r="H247" s="17">
        <v>-54096.79</v>
      </c>
      <c r="J247" s="17">
        <f t="shared" si="4"/>
        <v>8889.6460714854766</v>
      </c>
    </row>
    <row r="248" spans="1:10" hidden="1" outlineLevel="1">
      <c r="A248" t="s">
        <v>412</v>
      </c>
      <c r="B248" t="s">
        <v>413</v>
      </c>
      <c r="D248" s="4">
        <f>+assessment!H248</f>
        <v>2.6660447200578535E-4</v>
      </c>
      <c r="F248" s="17">
        <f>+assessment!J248</f>
        <v>12891.594562928798</v>
      </c>
      <c r="H248" s="17">
        <v>-11071.65</v>
      </c>
      <c r="J248" s="17">
        <f t="shared" si="4"/>
        <v>1819.9445629287984</v>
      </c>
    </row>
    <row r="249" spans="1:10" hidden="1" outlineLevel="1">
      <c r="A249" t="s">
        <v>414</v>
      </c>
      <c r="B249" t="s">
        <v>415</v>
      </c>
      <c r="D249" s="4">
        <f>+assessment!H249</f>
        <v>5.7304286041678671E-5</v>
      </c>
      <c r="F249" s="17">
        <f>+assessment!J249</f>
        <v>2770.9348489525355</v>
      </c>
      <c r="H249" s="17">
        <v>-2379.37</v>
      </c>
      <c r="J249" s="17">
        <f t="shared" si="4"/>
        <v>391.56484895253561</v>
      </c>
    </row>
    <row r="250" spans="1:10" hidden="1" outlineLevel="1">
      <c r="A250" t="s">
        <v>416</v>
      </c>
      <c r="B250" t="s">
        <v>417</v>
      </c>
      <c r="D250" s="4">
        <f>+assessment!H250</f>
        <v>7.3322885476977194E-4</v>
      </c>
      <c r="F250" s="17">
        <f>+assessment!J250</f>
        <v>35455.103383739865</v>
      </c>
      <c r="H250" s="17">
        <v>-30451.85</v>
      </c>
      <c r="J250" s="17">
        <f t="shared" si="4"/>
        <v>5003.253383739866</v>
      </c>
    </row>
    <row r="251" spans="1:10" hidden="1" outlineLevel="1">
      <c r="A251" t="s">
        <v>418</v>
      </c>
      <c r="B251" t="s">
        <v>419</v>
      </c>
      <c r="D251" s="4">
        <f>+assessment!H251</f>
        <v>5.5326071467010009E-4</v>
      </c>
      <c r="F251" s="17">
        <f>+assessment!J251</f>
        <v>26752.787631290703</v>
      </c>
      <c r="H251" s="17">
        <v>-22971.74</v>
      </c>
      <c r="J251" s="17">
        <f t="shared" si="4"/>
        <v>3781.0476312907012</v>
      </c>
    </row>
    <row r="252" spans="1:10" hidden="1" outlineLevel="1">
      <c r="A252" t="s">
        <v>420</v>
      </c>
      <c r="B252" t="s">
        <v>421</v>
      </c>
      <c r="D252" s="4">
        <f>+assessment!H252</f>
        <v>8.4670861754034614E-6</v>
      </c>
      <c r="F252" s="17">
        <f>+assessment!J252</f>
        <v>409.42389781185739</v>
      </c>
      <c r="H252" s="17">
        <v>-351.5</v>
      </c>
      <c r="J252" s="17">
        <f t="shared" si="4"/>
        <v>57.923897811857387</v>
      </c>
    </row>
    <row r="253" spans="1:10" hidden="1" outlineLevel="1">
      <c r="A253" t="s">
        <v>422</v>
      </c>
      <c r="B253" t="s">
        <v>423</v>
      </c>
      <c r="D253" s="4">
        <f>+assessment!H253</f>
        <v>2.0198318806784563E-5</v>
      </c>
      <c r="F253" s="17">
        <f>+assessment!J253</f>
        <v>976.68480558794181</v>
      </c>
      <c r="H253" s="17">
        <v>-838.5</v>
      </c>
      <c r="J253" s="17">
        <f t="shared" si="4"/>
        <v>138.18480558794181</v>
      </c>
    </row>
    <row r="254" spans="1:10" hidden="1" outlineLevel="1">
      <c r="A254" t="s">
        <v>424</v>
      </c>
      <c r="B254" t="s">
        <v>425</v>
      </c>
      <c r="D254" s="4">
        <f>+assessment!H254</f>
        <v>2.9100589396367316E-4</v>
      </c>
      <c r="F254" s="17">
        <f>+assessment!J254</f>
        <v>14071.51940167348</v>
      </c>
      <c r="H254" s="17">
        <v>-12086.25</v>
      </c>
      <c r="J254" s="17">
        <f t="shared" si="4"/>
        <v>1985.2694016734804</v>
      </c>
    </row>
    <row r="255" spans="1:10" hidden="1" outlineLevel="1">
      <c r="A255" t="s">
        <v>426</v>
      </c>
      <c r="B255" t="s">
        <v>427</v>
      </c>
      <c r="D255" s="4">
        <f>+assessment!H255</f>
        <v>1.1978568393283632E-5</v>
      </c>
      <c r="F255" s="17">
        <f>+assessment!J255</f>
        <v>579.22076853675208</v>
      </c>
      <c r="H255" s="17">
        <v>-497.27</v>
      </c>
      <c r="J255" s="17">
        <f t="shared" si="4"/>
        <v>81.950768536752093</v>
      </c>
    </row>
    <row r="256" spans="1:10" hidden="1" outlineLevel="1">
      <c r="A256" t="s">
        <v>428</v>
      </c>
      <c r="B256" t="s">
        <v>429</v>
      </c>
      <c r="D256" s="4">
        <f>+assessment!H256</f>
        <v>1.6777158817457614E-5</v>
      </c>
      <c r="F256" s="17">
        <f>+assessment!J256</f>
        <v>811.25544431166225</v>
      </c>
      <c r="H256" s="17">
        <v>-696.48</v>
      </c>
      <c r="J256" s="17">
        <f t="shared" si="4"/>
        <v>114.77544431166223</v>
      </c>
    </row>
    <row r="257" spans="1:10" hidden="1" outlineLevel="1">
      <c r="A257" t="s">
        <v>430</v>
      </c>
      <c r="B257" t="s">
        <v>431</v>
      </c>
      <c r="D257" s="4">
        <f>+assessment!H257</f>
        <v>1.0186733995308717E-4</v>
      </c>
      <c r="F257" s="17">
        <f>+assessment!J257</f>
        <v>4925.770509396184</v>
      </c>
      <c r="H257" s="17">
        <v>-4229.34</v>
      </c>
      <c r="J257" s="17">
        <f t="shared" si="4"/>
        <v>696.43050939618388</v>
      </c>
    </row>
    <row r="258" spans="1:10" hidden="1" outlineLevel="1">
      <c r="A258" t="s">
        <v>432</v>
      </c>
      <c r="B258" t="s">
        <v>433</v>
      </c>
      <c r="D258" s="4">
        <f>+assessment!H258</f>
        <v>3.7971544395496584E-5</v>
      </c>
      <c r="F258" s="17">
        <f>+assessment!J258</f>
        <v>1836.1048169678515</v>
      </c>
      <c r="H258" s="17">
        <v>-1576.34</v>
      </c>
      <c r="J258" s="17">
        <f t="shared" si="4"/>
        <v>259.76481696785163</v>
      </c>
    </row>
    <row r="259" spans="1:10" hidden="1" outlineLevel="1">
      <c r="A259" t="s">
        <v>434</v>
      </c>
      <c r="B259" t="s">
        <v>435</v>
      </c>
      <c r="D259" s="4">
        <f>+assessment!H259</f>
        <v>1.2510607718698219E-4</v>
      </c>
      <c r="F259" s="17">
        <f>+assessment!J259</f>
        <v>6049.4740103911381</v>
      </c>
      <c r="H259" s="17">
        <v>-5195.24</v>
      </c>
      <c r="J259" s="17">
        <f t="shared" si="4"/>
        <v>854.23401039113833</v>
      </c>
    </row>
    <row r="260" spans="1:10" hidden="1" outlineLevel="1">
      <c r="A260" t="s">
        <v>436</v>
      </c>
      <c r="B260" t="s">
        <v>437</v>
      </c>
      <c r="D260" s="4">
        <f>+assessment!H260</f>
        <v>4.5635765372654039E-6</v>
      </c>
      <c r="F260" s="17">
        <f>+assessment!J260</f>
        <v>220.67063629016491</v>
      </c>
      <c r="H260" s="17">
        <v>-189.45</v>
      </c>
      <c r="J260" s="17">
        <f t="shared" si="4"/>
        <v>31.220636290164919</v>
      </c>
    </row>
    <row r="261" spans="1:10" hidden="1" outlineLevel="1">
      <c r="A261" t="s">
        <v>438</v>
      </c>
      <c r="B261" t="s">
        <v>439</v>
      </c>
      <c r="D261" s="4">
        <f>+assessment!H261</f>
        <v>4.6257354050091783E-5</v>
      </c>
      <c r="F261" s="17">
        <f>+assessment!J261</f>
        <v>2236.7631325955222</v>
      </c>
      <c r="H261" s="17">
        <v>-1920.64</v>
      </c>
      <c r="J261" s="17">
        <f t="shared" si="4"/>
        <v>316.12313259552207</v>
      </c>
    </row>
    <row r="262" spans="1:10" hidden="1" outlineLevel="1">
      <c r="A262" t="s">
        <v>440</v>
      </c>
      <c r="B262" t="s">
        <v>441</v>
      </c>
      <c r="D262" s="4">
        <f>+assessment!H262</f>
        <v>6.2292223634287456E-6</v>
      </c>
      <c r="F262" s="17">
        <f>+assessment!J262</f>
        <v>301.21253611195942</v>
      </c>
      <c r="H262" s="17">
        <v>-258.60000000000002</v>
      </c>
      <c r="J262" s="17">
        <f t="shared" si="4"/>
        <v>42.6125361119594</v>
      </c>
    </row>
    <row r="263" spans="1:10" hidden="1" outlineLevel="1">
      <c r="A263" t="s">
        <v>442</v>
      </c>
      <c r="B263" t="s">
        <v>443</v>
      </c>
      <c r="D263" s="4">
        <f>+assessment!H263</f>
        <v>2.1921287301513042E-4</v>
      </c>
      <c r="F263" s="17">
        <f>+assessment!J263</f>
        <v>10599.985291411509</v>
      </c>
      <c r="H263" s="17">
        <v>-9102.1299999999992</v>
      </c>
      <c r="J263" s="17">
        <f t="shared" si="4"/>
        <v>1497.8552914115098</v>
      </c>
    </row>
    <row r="264" spans="1:10" hidden="1" outlineLevel="1">
      <c r="A264" t="s">
        <v>444</v>
      </c>
      <c r="B264" t="s">
        <v>445</v>
      </c>
      <c r="D264" s="4">
        <f>+assessment!H264</f>
        <v>4.0513554147106421E-6</v>
      </c>
      <c r="F264" s="17">
        <f>+assessment!J264</f>
        <v>195.90230817899595</v>
      </c>
      <c r="H264" s="17">
        <v>-168.19</v>
      </c>
      <c r="J264" s="17">
        <f t="shared" si="4"/>
        <v>27.712308178995954</v>
      </c>
    </row>
    <row r="265" spans="1:10" hidden="1" outlineLevel="1">
      <c r="A265" t="s">
        <v>446</v>
      </c>
      <c r="B265" t="s">
        <v>447</v>
      </c>
      <c r="D265" s="4">
        <f>+assessment!H265</f>
        <v>1.3718715726358153E-5</v>
      </c>
      <c r="F265" s="17">
        <f>+assessment!J265</f>
        <v>663.36517065042608</v>
      </c>
      <c r="H265" s="17">
        <v>-569.51</v>
      </c>
      <c r="J265" s="17">
        <f t="shared" si="4"/>
        <v>93.855170650426089</v>
      </c>
    </row>
    <row r="266" spans="1:10" hidden="1" outlineLevel="1">
      <c r="A266" t="s">
        <v>448</v>
      </c>
      <c r="B266" t="s">
        <v>449</v>
      </c>
      <c r="D266" s="31">
        <f>+assessment!H266</f>
        <v>1.081942896144635E-5</v>
      </c>
      <c r="F266" s="23">
        <f>+assessment!J266</f>
        <v>523.17086252907791</v>
      </c>
      <c r="H266" s="17">
        <v>-449.16</v>
      </c>
      <c r="J266" s="23">
        <f>SUM(F266:H266)</f>
        <v>74.010862529077883</v>
      </c>
    </row>
    <row r="267" spans="1:10" collapsed="1">
      <c r="B267" t="s">
        <v>493</v>
      </c>
      <c r="D267" s="4">
        <f>SUBTOTAL(9,D146:D266)</f>
        <v>1.9696562402768385E-2</v>
      </c>
      <c r="F267" s="17">
        <f>SUBTOTAL(9,F146:F266)</f>
        <v>952422.49640286085</v>
      </c>
      <c r="H267" s="17">
        <f>SUBTOTAL(9,H146:H266)</f>
        <v>-817955.68999999948</v>
      </c>
      <c r="J267" s="17">
        <f>SUBTOTAL(9,J146:J266)</f>
        <v>134466.80640286068</v>
      </c>
    </row>
    <row r="268" spans="1:10">
      <c r="D268" s="8"/>
      <c r="F268" s="23"/>
      <c r="H268" s="23"/>
      <c r="J268" s="23"/>
    </row>
    <row r="269" spans="1:10">
      <c r="D269" s="9">
        <f>SUBTOTAL(9,D4:D268)</f>
        <v>1.0000000000000007</v>
      </c>
      <c r="F269" s="17">
        <f>SUBTOTAL(9,F4:F268)</f>
        <v>48354757.389999986</v>
      </c>
      <c r="H269" s="17">
        <f>SUBTOTAL(9,H4:H268)</f>
        <v>-41532923.159999996</v>
      </c>
      <c r="J269" s="17">
        <f>SUBTOTAL(9,J4:J268)</f>
        <v>6821834.2300000265</v>
      </c>
    </row>
    <row r="270" spans="1:10">
      <c r="F270" s="17"/>
    </row>
    <row r="271" spans="1:10">
      <c r="F271" s="17"/>
    </row>
    <row r="272" spans="1:10">
      <c r="D272" s="10" t="s">
        <v>581</v>
      </c>
      <c r="F272" s="17">
        <f>+assessment!J274</f>
        <v>40600000</v>
      </c>
      <c r="H272" s="17">
        <f>$H$269*(+assessment!O274/assessment!$O$279)</f>
        <v>-35447752.089960068</v>
      </c>
      <c r="J272" s="17">
        <f>SUM(F272:H272)</f>
        <v>5152247.9100399315</v>
      </c>
    </row>
    <row r="273" spans="4:10">
      <c r="D273" s="10" t="s">
        <v>521</v>
      </c>
      <c r="F273" s="17">
        <f>+assessment!J275</f>
        <v>-2720046.88</v>
      </c>
      <c r="H273" s="17">
        <f>$H$269*(+assessment!O275/assessment!$O$279)</f>
        <v>1830792.4570136322</v>
      </c>
      <c r="J273" s="17">
        <f>SUM(F273:H273)</f>
        <v>-889254.42298636772</v>
      </c>
    </row>
    <row r="274" spans="4:10">
      <c r="D274" s="10" t="s">
        <v>582</v>
      </c>
      <c r="F274" s="17">
        <f>+assessment!J276</f>
        <v>11306291</v>
      </c>
      <c r="H274" s="17">
        <f>$H$269*(+assessment!O276/assessment!$O$279)</f>
        <v>-8365892.2109286189</v>
      </c>
      <c r="J274" s="17">
        <f>SUM(F274:H274)</f>
        <v>2940398.7890713811</v>
      </c>
    </row>
    <row r="275" spans="4:10">
      <c r="D275" s="10" t="s">
        <v>521</v>
      </c>
      <c r="F275" s="17">
        <f>+assessment!J277</f>
        <v>-831486.73</v>
      </c>
      <c r="H275" s="17">
        <f>$H$269*(+assessment!O277/assessment!$O$279)</f>
        <v>449928.68387505953</v>
      </c>
      <c r="J275" s="17">
        <f>SUM(F275:H275)</f>
        <v>-381558.04612494045</v>
      </c>
    </row>
    <row r="276" spans="4:10">
      <c r="F276" s="17"/>
      <c r="H276" s="17"/>
    </row>
    <row r="277" spans="4:10" ht="13.5" thickBot="1">
      <c r="F277" s="18">
        <f>SUM(F272:F276)</f>
        <v>48354757.390000001</v>
      </c>
      <c r="H277" s="18">
        <f>SUM(H272:H276)</f>
        <v>-41532923.159999996</v>
      </c>
      <c r="J277" s="18">
        <f>SUM(J272:J276)</f>
        <v>6821834.2300000042</v>
      </c>
    </row>
    <row r="278" spans="4:10" ht="13.5" thickTop="1"/>
    <row r="280" spans="4:10">
      <c r="F280" s="17"/>
    </row>
    <row r="281" spans="4:10">
      <c r="F281" s="17"/>
    </row>
    <row r="282" spans="4:10">
      <c r="F282" s="17"/>
    </row>
    <row r="283" spans="4:10">
      <c r="F283" s="17"/>
    </row>
    <row r="284" spans="4:10">
      <c r="F284" s="17"/>
    </row>
    <row r="286" spans="4:10">
      <c r="F286" s="17"/>
    </row>
  </sheetData>
  <sheetProtection sheet="1" formatCells="0" formatColumns="0" formatRows="0" insertColumns="0" insertRows="0" insertHyperlinks="0" deleteColumns="0" deleteRows="0" sort="0" autoFilter="0" pivotTables="0"/>
  <phoneticPr fontId="7" type="noConversion"/>
  <pageMargins left="0.5" right="0.5" top="1" bottom="1" header="0.5" footer="0.5"/>
  <pageSetup scale="95" orientation="portrait" r:id="rId1"/>
  <headerFooter alignWithMargins="0">
    <oddHeader>&amp;C&amp;"Arial,Bold"&amp;14State Office of Risk Management
FY 2012  Assessment Final Invoice Amounts</oddHeader>
    <oddFooter>&amp;L&amp;D&amp;CPage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U288"/>
  <sheetViews>
    <sheetView workbookViewId="0">
      <pane xSplit="2" ySplit="3" topLeftCell="C137" activePane="bottomRight" state="frozen"/>
      <selection activeCell="F154" sqref="F154"/>
      <selection pane="topRight" activeCell="F154" sqref="F154"/>
      <selection pane="bottomLeft" activeCell="F154" sqref="F154"/>
      <selection pane="bottomRight"/>
    </sheetView>
  </sheetViews>
  <sheetFormatPr defaultRowHeight="12.75" outlineLevelRow="1"/>
  <cols>
    <col min="1" max="1" width="6" customWidth="1"/>
    <col min="2" max="2" width="33.5703125" customWidth="1"/>
    <col min="3" max="6" width="9.28515625" customWidth="1"/>
    <col min="7" max="7" width="2.42578125" customWidth="1"/>
    <col min="8" max="8" width="9.28515625" customWidth="1"/>
    <col min="9" max="9" width="2.28515625" customWidth="1"/>
    <col min="10" max="10" width="13.140625" customWidth="1"/>
    <col min="11" max="11" width="1.5703125" customWidth="1"/>
    <col min="12" max="12" width="7.42578125" customWidth="1"/>
    <col min="13" max="13" width="1.5703125" customWidth="1"/>
    <col min="14" max="14" width="6.42578125" customWidth="1"/>
    <col min="15" max="15" width="13" customWidth="1"/>
    <col min="16" max="16" width="12.85546875" bestFit="1" customWidth="1"/>
    <col min="17" max="17" width="1.5703125" customWidth="1"/>
    <col min="18" max="18" width="10" customWidth="1"/>
    <col min="19" max="19" width="10.140625" customWidth="1"/>
    <col min="20" max="20" width="1.5703125" customWidth="1"/>
    <col min="21" max="21" width="6.42578125" customWidth="1"/>
  </cols>
  <sheetData>
    <row r="1" spans="1:19">
      <c r="F1" s="1" t="s">
        <v>466</v>
      </c>
      <c r="H1" s="1" t="s">
        <v>0</v>
      </c>
      <c r="J1" s="1"/>
      <c r="O1" s="1" t="s">
        <v>587</v>
      </c>
      <c r="R1" s="1" t="s">
        <v>587</v>
      </c>
    </row>
    <row r="2" spans="1:19">
      <c r="A2" s="20" t="s">
        <v>470</v>
      </c>
      <c r="B2" s="20"/>
      <c r="C2" s="1" t="s">
        <v>523</v>
      </c>
      <c r="D2" s="1" t="s">
        <v>479</v>
      </c>
      <c r="E2" s="1" t="s">
        <v>478</v>
      </c>
      <c r="F2" s="1" t="s">
        <v>467</v>
      </c>
      <c r="H2" s="1" t="s">
        <v>3</v>
      </c>
      <c r="J2" s="1" t="s">
        <v>3</v>
      </c>
      <c r="L2" s="1" t="s">
        <v>4</v>
      </c>
      <c r="O2" s="1" t="s">
        <v>583</v>
      </c>
      <c r="R2" s="1" t="s">
        <v>583</v>
      </c>
    </row>
    <row r="3" spans="1:19">
      <c r="A3" s="2" t="s">
        <v>468</v>
      </c>
      <c r="B3" s="2" t="s">
        <v>469</v>
      </c>
      <c r="C3" s="28">
        <v>0.125</v>
      </c>
      <c r="D3" s="28">
        <v>0.125</v>
      </c>
      <c r="E3" s="3">
        <v>0.15</v>
      </c>
      <c r="F3" s="3">
        <v>0.6</v>
      </c>
      <c r="H3" s="3" t="s">
        <v>5</v>
      </c>
      <c r="J3" s="3" t="s">
        <v>6</v>
      </c>
      <c r="L3" s="3" t="s">
        <v>1</v>
      </c>
      <c r="O3" s="3" t="s">
        <v>3</v>
      </c>
      <c r="P3" s="3" t="s">
        <v>476</v>
      </c>
      <c r="R3" s="3" t="s">
        <v>5</v>
      </c>
      <c r="S3" s="3" t="s">
        <v>476</v>
      </c>
    </row>
    <row r="4" spans="1:19" ht="6.75" customHeight="1">
      <c r="C4" s="4"/>
      <c r="D4" s="4"/>
      <c r="E4" s="4"/>
      <c r="F4" s="4"/>
      <c r="H4" s="5"/>
      <c r="J4" s="6"/>
      <c r="O4" s="6"/>
      <c r="R4" s="6"/>
    </row>
    <row r="5" spans="1:19">
      <c r="A5" t="s">
        <v>7</v>
      </c>
      <c r="B5" t="s">
        <v>534</v>
      </c>
      <c r="C5" s="4">
        <f>+payroll!G5</f>
        <v>3.2077045354645911E-3</v>
      </c>
      <c r="D5" s="4">
        <f>+IFR!T5</f>
        <v>3.0279543720204845E-3</v>
      </c>
      <c r="E5" s="4">
        <f>+claims!R5</f>
        <v>2.6046367102981407E-4</v>
      </c>
      <c r="F5" s="4">
        <f>+costs!L5</f>
        <v>1.0722864541088643E-4</v>
      </c>
      <c r="H5" s="4">
        <f>(C5*$C$3)+(D5*$D$3)+(E5*$E$3)+(F5*$F$3)</f>
        <v>8.8286410133663843E-4</v>
      </c>
      <c r="J5" s="17">
        <f t="shared" ref="J5:J37" si="0">(+H5*$J$279)</f>
        <v>42690.67942847353</v>
      </c>
      <c r="L5" s="7">
        <f>+J5/payroll!F5</f>
        <v>1.6596357841415208E-3</v>
      </c>
      <c r="O5" s="17">
        <v>48870.784005582223</v>
      </c>
      <c r="P5" s="17">
        <f t="shared" ref="P5:P65" si="1">+J5-O5</f>
        <v>-6180.1045771086938</v>
      </c>
      <c r="R5" s="4">
        <v>8.8236696154143761E-4</v>
      </c>
      <c r="S5" s="4">
        <f t="shared" ref="S5:S54" si="2">+H5-R5</f>
        <v>4.9713979520082507E-7</v>
      </c>
    </row>
    <row r="6" spans="1:19">
      <c r="A6" t="s">
        <v>8</v>
      </c>
      <c r="B6" t="s">
        <v>535</v>
      </c>
      <c r="C6" s="4">
        <f>+payroll!G6</f>
        <v>3.3643821685282686E-3</v>
      </c>
      <c r="D6" s="4">
        <f>+IFR!T6</f>
        <v>4.3239967278224604E-3</v>
      </c>
      <c r="E6" s="4">
        <f>+claims!R6</f>
        <v>8.6821223676604691E-5</v>
      </c>
      <c r="F6" s="4">
        <f>+costs!L6</f>
        <v>7.6720593857352857E-5</v>
      </c>
      <c r="H6" s="4">
        <f t="shared" ref="H6:H55" si="3">(C6*$C$3)+(D6*$D$3)+(E6*$E$3)+(F6*$F$3)</f>
        <v>1.0201029019097434E-3</v>
      </c>
      <c r="J6" s="17">
        <f t="shared" si="0"/>
        <v>49326.828334680613</v>
      </c>
      <c r="L6" s="7">
        <f>+J6/payroll!F6</f>
        <v>1.8283189090717252E-3</v>
      </c>
      <c r="O6" s="17">
        <v>56466.56646233418</v>
      </c>
      <c r="P6" s="17">
        <f t="shared" si="1"/>
        <v>-7139.7381276535671</v>
      </c>
      <c r="R6" s="4">
        <v>1.0195095841383744E-3</v>
      </c>
      <c r="S6" s="4">
        <f t="shared" si="2"/>
        <v>5.9331777136901846E-7</v>
      </c>
    </row>
    <row r="7" spans="1:19">
      <c r="A7" t="s">
        <v>9</v>
      </c>
      <c r="B7" t="s">
        <v>10</v>
      </c>
      <c r="C7" s="4">
        <f>+payroll!G7</f>
        <v>3.0441366828126266E-3</v>
      </c>
      <c r="D7" s="4">
        <f>+IFR!T7</f>
        <v>2.3196979283400731E-3</v>
      </c>
      <c r="E7" s="4">
        <f>+claims!R7</f>
        <v>2.1705305919151173E-4</v>
      </c>
      <c r="F7" s="4">
        <f>+costs!L7</f>
        <v>5.6353552411866176E-4</v>
      </c>
      <c r="H7" s="4">
        <f t="shared" si="3"/>
        <v>1.0411585997440113E-3</v>
      </c>
      <c r="J7" s="17">
        <f t="shared" si="0"/>
        <v>50344.971495133781</v>
      </c>
      <c r="L7" s="7">
        <f>+J7/payroll!F7</f>
        <v>2.0623673876744961E-3</v>
      </c>
      <c r="O7" s="17">
        <v>57641.409369443281</v>
      </c>
      <c r="P7" s="17">
        <f t="shared" si="1"/>
        <v>-7296.4378743095003</v>
      </c>
      <c r="R7" s="4">
        <v>1.0407214919750884E-3</v>
      </c>
      <c r="S7" s="4">
        <f t="shared" si="2"/>
        <v>4.3710776892295911E-7</v>
      </c>
    </row>
    <row r="8" spans="1:19">
      <c r="A8" t="s">
        <v>11</v>
      </c>
      <c r="B8" t="s">
        <v>12</v>
      </c>
      <c r="C8" s="4">
        <f>+payroll!G8</f>
        <v>1.4207246555941388E-3</v>
      </c>
      <c r="D8" s="4">
        <f>+IFR!T8</f>
        <v>8.1368658824303684E-4</v>
      </c>
      <c r="E8" s="4">
        <f>+claims!R8</f>
        <v>0</v>
      </c>
      <c r="F8" s="4">
        <f>+costs!L8</f>
        <v>0</v>
      </c>
      <c r="H8" s="4">
        <f t="shared" si="3"/>
        <v>2.7930140547964696E-4</v>
      </c>
      <c r="J8" s="17">
        <f t="shared" si="0"/>
        <v>13505.551700654345</v>
      </c>
      <c r="L8" s="7">
        <f>+J8/payroll!F8</f>
        <v>1.185431583978027E-3</v>
      </c>
      <c r="O8" s="17">
        <v>15459.023885026618</v>
      </c>
      <c r="P8" s="17">
        <f t="shared" si="1"/>
        <v>-1953.4721843722727</v>
      </c>
      <c r="R8" s="4">
        <v>2.7911424404956074E-4</v>
      </c>
      <c r="S8" s="4">
        <f t="shared" si="2"/>
        <v>1.871614300862209E-7</v>
      </c>
    </row>
    <row r="9" spans="1:19">
      <c r="A9" t="s">
        <v>13</v>
      </c>
      <c r="B9" t="s">
        <v>14</v>
      </c>
      <c r="C9" s="4">
        <f>+payroll!G9</f>
        <v>1.4863407866485916E-4</v>
      </c>
      <c r="D9" s="4">
        <f>+IFR!T9</f>
        <v>1.4052303353663726E-4</v>
      </c>
      <c r="E9" s="4">
        <f>+claims!R9</f>
        <v>0</v>
      </c>
      <c r="F9" s="4">
        <f>+costs!L9</f>
        <v>0</v>
      </c>
      <c r="H9" s="4">
        <f t="shared" si="3"/>
        <v>3.6144639025187053E-5</v>
      </c>
      <c r="J9" s="17">
        <f t="shared" si="0"/>
        <v>1747.7652510120461</v>
      </c>
      <c r="L9" s="7">
        <f>+J9/payroll!F9</f>
        <v>1.4663538602073191E-3</v>
      </c>
      <c r="O9" s="17">
        <v>2000.6306683882481</v>
      </c>
      <c r="P9" s="17">
        <f t="shared" si="1"/>
        <v>-252.865417376202</v>
      </c>
      <c r="R9" s="4">
        <v>3.6121589615397103E-5</v>
      </c>
      <c r="S9" s="4">
        <f t="shared" si="2"/>
        <v>2.3049409789949291E-8</v>
      </c>
    </row>
    <row r="10" spans="1:19">
      <c r="A10" t="s">
        <v>15</v>
      </c>
      <c r="B10" t="s">
        <v>16</v>
      </c>
      <c r="C10" s="4">
        <f>+payroll!G10</f>
        <v>2.3477504714654567E-4</v>
      </c>
      <c r="D10" s="4">
        <f>+IFR!T10</f>
        <v>1.5766262533746154E-4</v>
      </c>
      <c r="E10" s="4">
        <f>+claims!R10</f>
        <v>0</v>
      </c>
      <c r="F10" s="4">
        <f>+costs!L10</f>
        <v>0</v>
      </c>
      <c r="H10" s="4">
        <f t="shared" si="3"/>
        <v>4.9054709060500901E-5</v>
      </c>
      <c r="J10" s="17">
        <f t="shared" si="0"/>
        <v>2372.0285554575557</v>
      </c>
      <c r="L10" s="7">
        <f>+J10/payroll!F10</f>
        <v>1.259917355015006E-3</v>
      </c>
      <c r="O10" s="17">
        <v>2715.1510621184734</v>
      </c>
      <c r="P10" s="17">
        <f t="shared" si="1"/>
        <v>-343.12250666091768</v>
      </c>
      <c r="R10" s="4">
        <v>4.9022327788599235E-5</v>
      </c>
      <c r="S10" s="4">
        <f t="shared" si="2"/>
        <v>3.2381271901666818E-8</v>
      </c>
    </row>
    <row r="11" spans="1:19">
      <c r="A11" t="s">
        <v>17</v>
      </c>
      <c r="B11" t="s">
        <v>18</v>
      </c>
      <c r="C11" s="4">
        <f>+payroll!G11</f>
        <v>6.1274292028635515E-4</v>
      </c>
      <c r="D11" s="4">
        <f>+IFR!T11</f>
        <v>3.8119094564088656E-4</v>
      </c>
      <c r="E11" s="4">
        <f>+claims!R11</f>
        <v>4.3410611838302346E-5</v>
      </c>
      <c r="F11" s="4">
        <f>+costs!L11</f>
        <v>3.0353746936197144E-7</v>
      </c>
      <c r="H11" s="4">
        <f t="shared" si="3"/>
        <v>1.3093544749826774E-4</v>
      </c>
      <c r="J11" s="17">
        <f t="shared" si="0"/>
        <v>6331.3517975298191</v>
      </c>
      <c r="L11" s="7">
        <f>+J11/payroll!F11</f>
        <v>1.2885231487004198E-3</v>
      </c>
      <c r="O11" s="17">
        <v>7247.4160713550291</v>
      </c>
      <c r="P11" s="17">
        <f t="shared" si="1"/>
        <v>-916.06427382520997</v>
      </c>
      <c r="R11" s="4">
        <v>1.3085283217837614E-4</v>
      </c>
      <c r="S11" s="4">
        <f t="shared" si="2"/>
        <v>8.2615319891600481E-8</v>
      </c>
    </row>
    <row r="12" spans="1:19">
      <c r="A12" t="s">
        <v>19</v>
      </c>
      <c r="B12" t="s">
        <v>20</v>
      </c>
      <c r="C12" s="4">
        <f>+payroll!G12</f>
        <v>1.7851538066715391E-4</v>
      </c>
      <c r="D12" s="4">
        <f>+IFR!T12</f>
        <v>1.1562962947147967E-4</v>
      </c>
      <c r="E12" s="4">
        <f>+claims!R12</f>
        <v>4.3410611838302346E-5</v>
      </c>
      <c r="F12" s="4">
        <f>+costs!L12</f>
        <v>9.5134022043068539E-8</v>
      </c>
      <c r="H12" s="4">
        <f t="shared" si="3"/>
        <v>4.3336798456300385E-5</v>
      </c>
      <c r="J12" s="17">
        <f t="shared" si="0"/>
        <v>2095.5403754137315</v>
      </c>
      <c r="L12" s="7">
        <f>+J12/payroll!F12</f>
        <v>1.4638429125381875E-3</v>
      </c>
      <c r="O12" s="17">
        <v>2398.9033366955759</v>
      </c>
      <c r="P12" s="17">
        <f t="shared" si="1"/>
        <v>-303.36296128184449</v>
      </c>
      <c r="R12" s="4">
        <v>4.3312443033242763E-5</v>
      </c>
      <c r="S12" s="4">
        <f t="shared" si="2"/>
        <v>2.4355423057621859E-8</v>
      </c>
    </row>
    <row r="13" spans="1:19">
      <c r="A13" t="s">
        <v>21</v>
      </c>
      <c r="B13" t="s">
        <v>22</v>
      </c>
      <c r="C13" s="4">
        <f>+payroll!G13</f>
        <v>6.0953828328635365E-4</v>
      </c>
      <c r="D13" s="4">
        <f>+IFR!T13</f>
        <v>3.6734548555273131E-4</v>
      </c>
      <c r="E13" s="4">
        <f>+claims!R13</f>
        <v>0</v>
      </c>
      <c r="F13" s="4">
        <f>+costs!L13</f>
        <v>0</v>
      </c>
      <c r="H13" s="4">
        <f t="shared" si="3"/>
        <v>1.2211047110488561E-4</v>
      </c>
      <c r="J13" s="17">
        <f t="shared" si="0"/>
        <v>5904.6222050553488</v>
      </c>
      <c r="L13" s="7">
        <f>+J13/payroll!F13</f>
        <v>1.2079952027871611E-3</v>
      </c>
      <c r="O13" s="17">
        <v>6758.7008898050308</v>
      </c>
      <c r="P13" s="17">
        <f t="shared" si="1"/>
        <v>-854.078684749682</v>
      </c>
      <c r="R13" s="4">
        <v>1.2202903001153986E-4</v>
      </c>
      <c r="S13" s="4">
        <f t="shared" si="2"/>
        <v>8.1441093345742399E-8</v>
      </c>
    </row>
    <row r="14" spans="1:19">
      <c r="A14" t="s">
        <v>23</v>
      </c>
      <c r="B14" t="s">
        <v>24</v>
      </c>
      <c r="C14" s="4">
        <f>+payroll!G14</f>
        <v>1.5576981171765856E-3</v>
      </c>
      <c r="D14" s="4">
        <f>+IFR!T14</f>
        <v>9.9468575707765765E-4</v>
      </c>
      <c r="E14" s="4">
        <f>+claims!R14</f>
        <v>3.9069550654472108E-4</v>
      </c>
      <c r="F14" s="4">
        <f>+costs!L14</f>
        <v>3.2526614147255146E-5</v>
      </c>
      <c r="H14" s="4">
        <f t="shared" si="3"/>
        <v>3.9716827875184169E-4</v>
      </c>
      <c r="J14" s="17">
        <f t="shared" si="0"/>
        <v>19204.975762049198</v>
      </c>
      <c r="L14" s="7">
        <f>+J14/payroll!F14</f>
        <v>1.5374625651949254E-3</v>
      </c>
      <c r="O14" s="17">
        <v>21985.844449907185</v>
      </c>
      <c r="P14" s="17">
        <f t="shared" si="1"/>
        <v>-2780.8686878579865</v>
      </c>
      <c r="R14" s="4">
        <v>3.9695665127801878E-4</v>
      </c>
      <c r="S14" s="4">
        <f t="shared" si="2"/>
        <v>2.1162747382291605E-7</v>
      </c>
    </row>
    <row r="15" spans="1:19">
      <c r="A15" t="s">
        <v>25</v>
      </c>
      <c r="B15" t="s">
        <v>26</v>
      </c>
      <c r="C15" s="4">
        <f>+payroll!G15</f>
        <v>5.0375257971274596E-5</v>
      </c>
      <c r="D15" s="4">
        <f>+IFR!T15</f>
        <v>2.5842144842305431E-5</v>
      </c>
      <c r="E15" s="4">
        <f>+claims!R15</f>
        <v>0</v>
      </c>
      <c r="F15" s="4">
        <f>+costs!L15</f>
        <v>0</v>
      </c>
      <c r="H15" s="4">
        <f t="shared" si="3"/>
        <v>9.5271753516975029E-6</v>
      </c>
      <c r="J15" s="17">
        <f t="shared" si="0"/>
        <v>460.68425274332066</v>
      </c>
      <c r="L15" s="7">
        <f>+J15/payroll!F15</f>
        <v>1.140407765393545E-3</v>
      </c>
      <c r="O15" s="17">
        <v>527.31509468834167</v>
      </c>
      <c r="P15" s="17">
        <f t="shared" si="1"/>
        <v>-66.630841945021018</v>
      </c>
      <c r="R15" s="4">
        <v>9.5207275132304128E-6</v>
      </c>
      <c r="S15" s="4">
        <f t="shared" si="2"/>
        <v>6.4478384670901254E-9</v>
      </c>
    </row>
    <row r="16" spans="1:19">
      <c r="A16" t="s">
        <v>571</v>
      </c>
      <c r="B16" t="s">
        <v>572</v>
      </c>
      <c r="C16" s="4">
        <f>+payroll!G16</f>
        <v>6.2460708397381575E-5</v>
      </c>
      <c r="D16" s="4">
        <f>+IFR!T16</f>
        <v>5.068562553771394E-5</v>
      </c>
      <c r="E16" s="4">
        <f>+claims!R16</f>
        <v>0</v>
      </c>
      <c r="F16" s="4">
        <f>+costs!L16</f>
        <v>0</v>
      </c>
      <c r="H16" s="4">
        <f>(C16*$C$3)+(D16*$D$3)+(E16*$E$3)+(F16*$F$3)</f>
        <v>1.4143291741886939E-5</v>
      </c>
      <c r="J16" s="17">
        <f>(+H16*$J$279)</f>
        <v>683.89544087493346</v>
      </c>
      <c r="L16" s="7">
        <f>+J16/payroll!F16</f>
        <v>1.3653905252065538E-3</v>
      </c>
      <c r="O16" s="17">
        <v>782.833019612209</v>
      </c>
      <c r="P16" s="17">
        <f>+J16-O16</f>
        <v>-98.937578737275544</v>
      </c>
      <c r="R16" s="4">
        <v>1.4134129561552227E-5</v>
      </c>
      <c r="S16" s="4">
        <f>+H16-R16</f>
        <v>9.1621803347112935E-9</v>
      </c>
    </row>
    <row r="17" spans="1:19">
      <c r="A17" t="s">
        <v>27</v>
      </c>
      <c r="B17" t="s">
        <v>536</v>
      </c>
      <c r="C17" s="4">
        <f>+payroll!G17</f>
        <v>4.1087317644697863E-4</v>
      </c>
      <c r="D17" s="4">
        <f>+IFR!T17</f>
        <v>2.4914093065578515E-4</v>
      </c>
      <c r="E17" s="4">
        <f>+claims!R17</f>
        <v>8.6821223676604691E-5</v>
      </c>
      <c r="F17" s="4">
        <f>+costs!L17</f>
        <v>1.628497734359215E-6</v>
      </c>
      <c r="H17" s="4">
        <f t="shared" si="3"/>
        <v>9.6502045579951697E-5</v>
      </c>
      <c r="J17" s="17">
        <f t="shared" si="0"/>
        <v>4666.3330016572863</v>
      </c>
      <c r="L17" s="7">
        <f>+J17/payroll!F17</f>
        <v>1.4162568391876812E-3</v>
      </c>
      <c r="O17" s="17">
        <v>5341.8172924174069</v>
      </c>
      <c r="P17" s="17">
        <f t="shared" si="1"/>
        <v>-675.48429076012053</v>
      </c>
      <c r="R17" s="4">
        <v>9.6447052964844336E-5</v>
      </c>
      <c r="S17" s="4">
        <f t="shared" si="2"/>
        <v>5.4992615107360898E-8</v>
      </c>
    </row>
    <row r="18" spans="1:19">
      <c r="A18" t="s">
        <v>28</v>
      </c>
      <c r="B18" t="s">
        <v>537</v>
      </c>
      <c r="C18" s="4">
        <f>+payroll!G18</f>
        <v>3.2763262108605624E-4</v>
      </c>
      <c r="D18" s="4">
        <f>+IFR!T18</f>
        <v>2.0234042833290451E-4</v>
      </c>
      <c r="E18" s="4">
        <f>+claims!R18</f>
        <v>0</v>
      </c>
      <c r="F18" s="4">
        <f>+costs!L18</f>
        <v>0</v>
      </c>
      <c r="H18" s="4">
        <f t="shared" si="3"/>
        <v>6.6246631177370097E-5</v>
      </c>
      <c r="J18" s="17">
        <f t="shared" si="0"/>
        <v>3203.339778486541</v>
      </c>
      <c r="L18" s="7">
        <f>+J18/payroll!F18</f>
        <v>1.2192421055925765E-3</v>
      </c>
      <c r="O18" s="17">
        <v>3666.6949777513651</v>
      </c>
      <c r="P18" s="17">
        <f t="shared" si="1"/>
        <v>-463.35519926482402</v>
      </c>
      <c r="R18" s="4">
        <v>6.6202549687931417E-5</v>
      </c>
      <c r="S18" s="4">
        <f t="shared" si="2"/>
        <v>4.4081489438679432E-8</v>
      </c>
    </row>
    <row r="19" spans="1:19">
      <c r="A19" t="s">
        <v>29</v>
      </c>
      <c r="B19" t="s">
        <v>538</v>
      </c>
      <c r="C19" s="4">
        <f>+payroll!G19</f>
        <v>3.1182062173944002E-4</v>
      </c>
      <c r="D19" s="4">
        <f>+IFR!T19</f>
        <v>1.739677359881905E-4</v>
      </c>
      <c r="E19" s="4">
        <f>+claims!R19</f>
        <v>0</v>
      </c>
      <c r="F19" s="4">
        <f>+costs!L19</f>
        <v>0</v>
      </c>
      <c r="H19" s="4">
        <f t="shared" si="3"/>
        <v>6.0723544715953815E-5</v>
      </c>
      <c r="J19" s="17">
        <f t="shared" si="0"/>
        <v>2936.2722726007632</v>
      </c>
      <c r="L19" s="7">
        <f>+J19/payroll!F19</f>
        <v>1.1742635294532942E-3</v>
      </c>
      <c r="O19" s="17">
        <v>3360.9756289141874</v>
      </c>
      <c r="P19" s="17">
        <f t="shared" si="1"/>
        <v>-424.70335631342414</v>
      </c>
      <c r="R19" s="4">
        <v>6.0682755839584829E-5</v>
      </c>
      <c r="S19" s="4">
        <f t="shared" si="2"/>
        <v>4.0788876368986593E-8</v>
      </c>
    </row>
    <row r="20" spans="1:19">
      <c r="A20" t="s">
        <v>30</v>
      </c>
      <c r="B20" t="s">
        <v>539</v>
      </c>
      <c r="C20" s="4">
        <f>+payroll!G20</f>
        <v>3.3269834578948622E-4</v>
      </c>
      <c r="D20" s="4">
        <f>+IFR!T20</f>
        <v>1.806787897543045E-4</v>
      </c>
      <c r="E20" s="4">
        <f>+claims!R20</f>
        <v>4.3410611838302346E-5</v>
      </c>
      <c r="F20" s="4">
        <f>+costs!L20</f>
        <v>8.7753143462119678E-5</v>
      </c>
      <c r="H20" s="4">
        <f t="shared" si="3"/>
        <v>1.23335619795991E-4</v>
      </c>
      <c r="J20" s="17">
        <f t="shared" si="0"/>
        <v>5963.8639727804266</v>
      </c>
      <c r="L20" s="7">
        <f>+J20/payroll!F20</f>
        <v>2.2353790144504981E-3</v>
      </c>
      <c r="O20" s="17">
        <v>6828.6744129845392</v>
      </c>
      <c r="P20" s="17">
        <f t="shared" si="1"/>
        <v>-864.81044020411264</v>
      </c>
      <c r="R20" s="4">
        <v>1.2329240906903973E-4</v>
      </c>
      <c r="S20" s="4">
        <f t="shared" si="2"/>
        <v>4.3210726951268836E-8</v>
      </c>
    </row>
    <row r="21" spans="1:19">
      <c r="A21" t="s">
        <v>31</v>
      </c>
      <c r="B21" t="s">
        <v>540</v>
      </c>
      <c r="C21" s="4">
        <f>+payroll!G21</f>
        <v>5.7980274193328643E-4</v>
      </c>
      <c r="D21" s="4">
        <f>+IFR!T21</f>
        <v>3.0283970891935318E-4</v>
      </c>
      <c r="E21" s="4">
        <f>+claims!R21</f>
        <v>0</v>
      </c>
      <c r="F21" s="4">
        <f>+costs!L21</f>
        <v>0</v>
      </c>
      <c r="H21" s="4">
        <f t="shared" si="3"/>
        <v>1.1033030635657995E-4</v>
      </c>
      <c r="J21" s="17">
        <f t="shared" si="0"/>
        <v>5334.995196636798</v>
      </c>
      <c r="L21" s="7">
        <f>+J21/payroll!F21</f>
        <v>1.1474343572052547E-3</v>
      </c>
      <c r="O21" s="17">
        <v>6106.6262016069704</v>
      </c>
      <c r="P21" s="17">
        <f t="shared" si="1"/>
        <v>-771.6310049701724</v>
      </c>
      <c r="R21" s="4">
        <v>1.1025575538476732E-4</v>
      </c>
      <c r="S21" s="4">
        <f t="shared" si="2"/>
        <v>7.4550971812634322E-8</v>
      </c>
    </row>
    <row r="22" spans="1:19">
      <c r="A22" t="s">
        <v>32</v>
      </c>
      <c r="B22" t="s">
        <v>541</v>
      </c>
      <c r="C22" s="4">
        <f>+payroll!G22</f>
        <v>1.4693230944062951E-4</v>
      </c>
      <c r="D22" s="4">
        <f>+IFR!T22</f>
        <v>8.1803351575698895E-5</v>
      </c>
      <c r="E22" s="4">
        <f>+claims!R22</f>
        <v>0</v>
      </c>
      <c r="F22" s="4">
        <f>+costs!L22</f>
        <v>0</v>
      </c>
      <c r="H22" s="4">
        <f t="shared" si="3"/>
        <v>2.8591957627041051E-5</v>
      </c>
      <c r="J22" s="17">
        <f t="shared" si="0"/>
        <v>1382.5571743607302</v>
      </c>
      <c r="L22" s="7">
        <f>+J22/payroll!F22</f>
        <v>1.1733832305171105E-3</v>
      </c>
      <c r="O22" s="17">
        <v>1582.5304813427244</v>
      </c>
      <c r="P22" s="17">
        <f t="shared" si="1"/>
        <v>-199.97330698199426</v>
      </c>
      <c r="R22" s="4">
        <v>2.8572748335888963E-5</v>
      </c>
      <c r="S22" s="4">
        <f t="shared" si="2"/>
        <v>1.920929115208783E-8</v>
      </c>
    </row>
    <row r="23" spans="1:19">
      <c r="A23" t="s">
        <v>33</v>
      </c>
      <c r="B23" t="s">
        <v>542</v>
      </c>
      <c r="C23" s="4">
        <f>+payroll!G23</f>
        <v>1.8950879343655587E-4</v>
      </c>
      <c r="D23" s="4">
        <f>+IFR!T23</f>
        <v>1.0681262723692775E-4</v>
      </c>
      <c r="E23" s="4">
        <f>+claims!R23</f>
        <v>0</v>
      </c>
      <c r="F23" s="4">
        <f>+costs!L23</f>
        <v>0</v>
      </c>
      <c r="H23" s="4">
        <f t="shared" si="3"/>
        <v>3.7040177584185453E-5</v>
      </c>
      <c r="J23" s="17">
        <f t="shared" si="0"/>
        <v>1791.0688007658039</v>
      </c>
      <c r="L23" s="7">
        <f>+J23/payroll!F23</f>
        <v>1.1785743471968131E-3</v>
      </c>
      <c r="O23" s="17">
        <v>2050.130843674533</v>
      </c>
      <c r="P23" s="17">
        <f t="shared" si="1"/>
        <v>-259.06204290872915</v>
      </c>
      <c r="R23" s="4">
        <v>3.7015320300342507E-5</v>
      </c>
      <c r="S23" s="4">
        <f t="shared" si="2"/>
        <v>2.4857283842945712E-8</v>
      </c>
    </row>
    <row r="24" spans="1:19">
      <c r="A24" t="s">
        <v>34</v>
      </c>
      <c r="B24" t="s">
        <v>543</v>
      </c>
      <c r="C24" s="4">
        <f>+payroll!G24</f>
        <v>1.5355728123494486E-4</v>
      </c>
      <c r="D24" s="4">
        <f>+IFR!T24</f>
        <v>9.015554653642806E-5</v>
      </c>
      <c r="E24" s="4">
        <f>+claims!R24</f>
        <v>0</v>
      </c>
      <c r="F24" s="4">
        <f>+costs!L24</f>
        <v>0</v>
      </c>
      <c r="H24" s="4">
        <f t="shared" si="3"/>
        <v>3.0464103471421615E-5</v>
      </c>
      <c r="J24" s="17">
        <f t="shared" si="0"/>
        <v>1473.0843324644491</v>
      </c>
      <c r="L24" s="7">
        <f>+J24/payroll!F24</f>
        <v>1.1962756916677275E-3</v>
      </c>
      <c r="O24" s="17">
        <v>1686.1570209639792</v>
      </c>
      <c r="P24" s="17">
        <f t="shared" si="1"/>
        <v>-213.07268849953016</v>
      </c>
      <c r="R24" s="4">
        <v>3.0443736018227264E-5</v>
      </c>
      <c r="S24" s="4">
        <f t="shared" si="2"/>
        <v>2.0367453194350269E-8</v>
      </c>
    </row>
    <row r="25" spans="1:19">
      <c r="A25" t="s">
        <v>35</v>
      </c>
      <c r="B25" t="s">
        <v>544</v>
      </c>
      <c r="C25" s="4">
        <f>+payroll!G25</f>
        <v>1.9646835534047944E-4</v>
      </c>
      <c r="D25" s="4">
        <f>+IFR!T25</f>
        <v>1.0590680054250726E-4</v>
      </c>
      <c r="E25" s="4">
        <f>+claims!R25</f>
        <v>0</v>
      </c>
      <c r="F25" s="4">
        <f>+costs!L25</f>
        <v>0</v>
      </c>
      <c r="H25" s="4">
        <f t="shared" si="3"/>
        <v>3.7796894485373339E-5</v>
      </c>
      <c r="J25" s="17">
        <f t="shared" si="0"/>
        <v>1827.6596629356568</v>
      </c>
      <c r="L25" s="7">
        <f>+J25/payroll!F25</f>
        <v>1.1600502420694282E-3</v>
      </c>
      <c r="O25" s="17">
        <v>2092.008558515342</v>
      </c>
      <c r="P25" s="17">
        <f t="shared" si="1"/>
        <v>-264.34889557968518</v>
      </c>
      <c r="R25" s="4">
        <v>3.7771426688898964E-5</v>
      </c>
      <c r="S25" s="4">
        <f t="shared" si="2"/>
        <v>2.5467796474375377E-8</v>
      </c>
    </row>
    <row r="26" spans="1:19">
      <c r="A26" t="s">
        <v>36</v>
      </c>
      <c r="B26" t="s">
        <v>545</v>
      </c>
      <c r="C26" s="4">
        <f>+payroll!G26</f>
        <v>1.4532184258775617E-4</v>
      </c>
      <c r="D26" s="4">
        <f>+IFR!T26</f>
        <v>7.8787220807170416E-5</v>
      </c>
      <c r="E26" s="4">
        <f>+claims!R26</f>
        <v>4.3410611838302346E-5</v>
      </c>
      <c r="F26" s="4">
        <f>+costs!L26</f>
        <v>0</v>
      </c>
      <c r="H26" s="4">
        <f t="shared" si="3"/>
        <v>3.4525224700111171E-5</v>
      </c>
      <c r="J26" s="17">
        <f t="shared" si="0"/>
        <v>1669.4588642091112</v>
      </c>
      <c r="L26" s="7">
        <f>+J26/payroll!F26</f>
        <v>1.4325800812124683E-3</v>
      </c>
      <c r="O26" s="17">
        <v>1911.1694739142242</v>
      </c>
      <c r="P26" s="17">
        <f t="shared" si="1"/>
        <v>-241.71060970511303</v>
      </c>
      <c r="R26" s="4">
        <v>3.4506358676296649E-5</v>
      </c>
      <c r="S26" s="4">
        <f t="shared" si="2"/>
        <v>1.8866023814522164E-8</v>
      </c>
    </row>
    <row r="27" spans="1:19">
      <c r="A27" t="s">
        <v>37</v>
      </c>
      <c r="B27" t="s">
        <v>546</v>
      </c>
      <c r="C27" s="4">
        <f>+payroll!G27</f>
        <v>1.4920565115430153E-4</v>
      </c>
      <c r="D27" s="4">
        <f>+IFR!T27</f>
        <v>8.951838488747342E-5</v>
      </c>
      <c r="E27" s="4">
        <f>+claims!R27</f>
        <v>0</v>
      </c>
      <c r="F27" s="4">
        <f>+costs!L27</f>
        <v>0</v>
      </c>
      <c r="H27" s="4">
        <f t="shared" si="3"/>
        <v>2.9840504505221869E-5</v>
      </c>
      <c r="J27" s="17">
        <f t="shared" si="0"/>
        <v>1442.9303557452056</v>
      </c>
      <c r="L27" s="7">
        <f>+J27/payroll!F27</f>
        <v>1.205963544164903E-3</v>
      </c>
      <c r="O27" s="17">
        <v>1651.6436804240454</v>
      </c>
      <c r="P27" s="17">
        <f t="shared" si="1"/>
        <v>-208.71332467883985</v>
      </c>
      <c r="R27" s="4">
        <v>2.9820594154544706E-5</v>
      </c>
      <c r="S27" s="4">
        <f t="shared" si="2"/>
        <v>1.9910350677163107E-8</v>
      </c>
    </row>
    <row r="28" spans="1:19">
      <c r="A28" t="s">
        <v>38</v>
      </c>
      <c r="B28" t="s">
        <v>547</v>
      </c>
      <c r="C28" s="4">
        <f>+payroll!G28</f>
        <v>1.5269262285023255E-4</v>
      </c>
      <c r="D28" s="4">
        <f>+IFR!T28</f>
        <v>8.2848083200106788E-5</v>
      </c>
      <c r="E28" s="4">
        <f>+claims!R28</f>
        <v>4.3410611838302346E-5</v>
      </c>
      <c r="F28" s="4">
        <f>+costs!L28</f>
        <v>4.5993995325878679E-6</v>
      </c>
      <c r="H28" s="4">
        <f t="shared" si="3"/>
        <v>3.8713819751590488E-5</v>
      </c>
      <c r="J28" s="17">
        <f t="shared" si="0"/>
        <v>1871.9973617283481</v>
      </c>
      <c r="L28" s="7">
        <f>+J28/payroll!F28</f>
        <v>1.5288372612142695E-3</v>
      </c>
      <c r="O28" s="17">
        <v>2143.1058119357031</v>
      </c>
      <c r="P28" s="17">
        <f t="shared" si="1"/>
        <v>-271.10845020735496</v>
      </c>
      <c r="R28" s="4">
        <v>3.8693992781525734E-5</v>
      </c>
      <c r="S28" s="4">
        <f t="shared" si="2"/>
        <v>1.9826970064754405E-8</v>
      </c>
    </row>
    <row r="29" spans="1:19">
      <c r="A29" t="s">
        <v>39</v>
      </c>
      <c r="B29" t="s">
        <v>548</v>
      </c>
      <c r="C29" s="4">
        <f>+payroll!G29</f>
        <v>2.4246745638863989E-4</v>
      </c>
      <c r="D29" s="4">
        <f>+IFR!T29</f>
        <v>1.6960223118663178E-4</v>
      </c>
      <c r="E29" s="4">
        <f>+claims!R29</f>
        <v>0</v>
      </c>
      <c r="F29" s="4">
        <f>+costs!L29</f>
        <v>0</v>
      </c>
      <c r="H29" s="4">
        <f t="shared" si="3"/>
        <v>5.1508710946908958E-5</v>
      </c>
      <c r="J29" s="17">
        <f t="shared" si="0"/>
        <v>2490.6912213094197</v>
      </c>
      <c r="L29" s="7">
        <f>+J29/payroll!F29</f>
        <v>1.2809745909585629E-3</v>
      </c>
      <c r="O29" s="17">
        <v>2850.9861753831401</v>
      </c>
      <c r="P29" s="17">
        <f t="shared" si="1"/>
        <v>-360.29495407372042</v>
      </c>
      <c r="R29" s="4">
        <v>5.147484453456121E-5</v>
      </c>
      <c r="S29" s="4">
        <f t="shared" si="2"/>
        <v>3.3866412347748032E-8</v>
      </c>
    </row>
    <row r="30" spans="1:19">
      <c r="A30" t="s">
        <v>40</v>
      </c>
      <c r="B30" t="s">
        <v>549</v>
      </c>
      <c r="C30" s="4">
        <f>+payroll!G30</f>
        <v>4.3018735824703003E-4</v>
      </c>
      <c r="D30" s="4">
        <f>+IFR!T30</f>
        <v>2.4151494070297327E-4</v>
      </c>
      <c r="E30" s="4">
        <f>+claims!R30</f>
        <v>0</v>
      </c>
      <c r="F30" s="4">
        <f>+costs!L30</f>
        <v>0</v>
      </c>
      <c r="H30" s="4">
        <f t="shared" si="3"/>
        <v>8.396278736875042E-5</v>
      </c>
      <c r="J30" s="17">
        <f t="shared" si="0"/>
        <v>4060.000213004083</v>
      </c>
      <c r="L30" s="7">
        <f>+J30/payroll!F30</f>
        <v>1.1769079440696743E-3</v>
      </c>
      <c r="O30" s="17">
        <v>4647.2417206692662</v>
      </c>
      <c r="P30" s="17">
        <f t="shared" si="1"/>
        <v>-587.24150766518324</v>
      </c>
      <c r="R30" s="4">
        <v>8.3906420575269631E-5</v>
      </c>
      <c r="S30" s="4">
        <f t="shared" si="2"/>
        <v>5.6366793480788747E-8</v>
      </c>
    </row>
    <row r="31" spans="1:19">
      <c r="A31" t="s">
        <v>41</v>
      </c>
      <c r="B31" t="s">
        <v>550</v>
      </c>
      <c r="C31" s="4">
        <f>+payroll!G31</f>
        <v>9.3995148263715592E-3</v>
      </c>
      <c r="D31" s="4">
        <f>+IFR!T31</f>
        <v>3.2221533809840726E-3</v>
      </c>
      <c r="E31" s="4">
        <f>+claims!R31</f>
        <v>1.7364244735320938E-4</v>
      </c>
      <c r="F31" s="4">
        <f>+costs!L31</f>
        <v>1.0647360709836323E-2</v>
      </c>
      <c r="H31" s="4">
        <f t="shared" si="3"/>
        <v>7.9921713189242301E-3</v>
      </c>
      <c r="J31" s="17">
        <f t="shared" si="0"/>
        <v>386459.50514589745</v>
      </c>
      <c r="L31" s="7">
        <f>+J31/payroll!F31</f>
        <v>5.1271100329343868E-3</v>
      </c>
      <c r="O31" s="17">
        <v>442593.3815741915</v>
      </c>
      <c r="P31" s="17">
        <f t="shared" si="1"/>
        <v>-56133.876428294054</v>
      </c>
      <c r="R31" s="4">
        <v>7.9910683907457158E-3</v>
      </c>
      <c r="S31" s="4">
        <f t="shared" si="2"/>
        <v>1.1029281785143036E-6</v>
      </c>
    </row>
    <row r="32" spans="1:19">
      <c r="A32" t="s">
        <v>42</v>
      </c>
      <c r="B32" t="s">
        <v>43</v>
      </c>
      <c r="C32" s="4">
        <f>+payroll!G32</f>
        <v>9.8823527080426599E-5</v>
      </c>
      <c r="D32" s="4">
        <f>+IFR!T32</f>
        <v>7.2753242751336718E-5</v>
      </c>
      <c r="E32" s="4">
        <f>+claims!R32</f>
        <v>0</v>
      </c>
      <c r="F32" s="4">
        <f>+costs!L32</f>
        <v>0</v>
      </c>
      <c r="H32" s="4">
        <f t="shared" si="3"/>
        <v>2.1447096228970416E-5</v>
      </c>
      <c r="J32" s="17">
        <f t="shared" si="0"/>
        <v>1037.0691348718483</v>
      </c>
      <c r="L32" s="7">
        <f>+J32/payroll!F32</f>
        <v>1.3086437660899326E-3</v>
      </c>
      <c r="O32" s="17">
        <v>1187.0919740536831</v>
      </c>
      <c r="P32" s="17">
        <f t="shared" si="1"/>
        <v>-150.0228391818348</v>
      </c>
      <c r="R32" s="4">
        <v>2.1433065982660135E-5</v>
      </c>
      <c r="S32" s="4">
        <f t="shared" si="2"/>
        <v>1.4030246310281741E-8</v>
      </c>
    </row>
    <row r="33" spans="1:19">
      <c r="A33" t="s">
        <v>44</v>
      </c>
      <c r="B33" t="s">
        <v>45</v>
      </c>
      <c r="C33" s="4">
        <f>+payroll!G33</f>
        <v>6.4177206612986762E-5</v>
      </c>
      <c r="D33" s="4">
        <f>+IFR!T33</f>
        <v>6.1126872025656068E-5</v>
      </c>
      <c r="E33" s="4">
        <f>+claims!R33</f>
        <v>0</v>
      </c>
      <c r="F33" s="4">
        <f>+costs!L33</f>
        <v>0</v>
      </c>
      <c r="H33" s="4">
        <f t="shared" si="3"/>
        <v>1.5663009829830352E-5</v>
      </c>
      <c r="J33" s="17">
        <f t="shared" si="0"/>
        <v>757.3810403186319</v>
      </c>
      <c r="L33" s="7">
        <f>+J33/payroll!F33</f>
        <v>1.4716607287445151E-3</v>
      </c>
      <c r="O33" s="17">
        <v>866.95881137820004</v>
      </c>
      <c r="P33" s="17">
        <f t="shared" si="1"/>
        <v>-109.57777105956814</v>
      </c>
      <c r="R33" s="4">
        <v>1.5653029263659449E-5</v>
      </c>
      <c r="S33" s="4">
        <f t="shared" si="2"/>
        <v>9.9805661709032197E-9</v>
      </c>
    </row>
    <row r="34" spans="1:19">
      <c r="A34" t="s">
        <v>46</v>
      </c>
      <c r="B34" t="s">
        <v>47</v>
      </c>
      <c r="C34" s="4">
        <f>+payroll!G34</f>
        <v>2.0549281087108434E-3</v>
      </c>
      <c r="D34" s="4">
        <f>+IFR!T34</f>
        <v>1.3996059411187755E-3</v>
      </c>
      <c r="E34" s="4">
        <f>+claims!R34</f>
        <v>8.6821223676604691E-5</v>
      </c>
      <c r="F34" s="4">
        <f>+costs!L34</f>
        <v>1.9285848664112241E-5</v>
      </c>
      <c r="H34" s="4">
        <f t="shared" si="3"/>
        <v>4.5641144897866045E-4</v>
      </c>
      <c r="J34" s="17">
        <f t="shared" si="0"/>
        <v>22069.664885381491</v>
      </c>
      <c r="L34" s="7">
        <f>+J34/payroll!F34</f>
        <v>1.3392855641527689E-3</v>
      </c>
      <c r="O34" s="17">
        <v>25263.042523718599</v>
      </c>
      <c r="P34" s="17">
        <f t="shared" si="1"/>
        <v>-3193.3776383371078</v>
      </c>
      <c r="R34" s="4">
        <v>4.5612679486376785E-4</v>
      </c>
      <c r="S34" s="4">
        <f t="shared" si="2"/>
        <v>2.8465411489259421E-7</v>
      </c>
    </row>
    <row r="35" spans="1:19">
      <c r="A35" t="s">
        <v>48</v>
      </c>
      <c r="B35" t="s">
        <v>49</v>
      </c>
      <c r="C35" s="4">
        <f>+payroll!G35</f>
        <v>2.491862181925826E-2</v>
      </c>
      <c r="D35" s="4">
        <f>+IFR!T35</f>
        <v>2.1976893375834517E-2</v>
      </c>
      <c r="E35" s="4">
        <f>+claims!R35</f>
        <v>4.9922203614047693E-3</v>
      </c>
      <c r="F35" s="4">
        <f>+costs!L35</f>
        <v>6.7386986501765216E-3</v>
      </c>
      <c r="H35" s="4">
        <f t="shared" si="3"/>
        <v>1.0653991643703224E-2</v>
      </c>
      <c r="J35" s="17">
        <f t="shared" si="0"/>
        <v>515171.18116635672</v>
      </c>
      <c r="L35" s="7">
        <f>+J35/payroll!F35</f>
        <v>2.5781110672810788E-3</v>
      </c>
      <c r="O35" s="17">
        <v>589873.53231263894</v>
      </c>
      <c r="P35" s="17">
        <f t="shared" si="1"/>
        <v>-74702.351146282221</v>
      </c>
      <c r="R35" s="4">
        <v>1.0650226449016375E-2</v>
      </c>
      <c r="S35" s="4">
        <f t="shared" si="2"/>
        <v>3.7651946868492991E-6</v>
      </c>
    </row>
    <row r="36" spans="1:19">
      <c r="A36" t="s">
        <v>50</v>
      </c>
      <c r="B36" t="s">
        <v>511</v>
      </c>
      <c r="C36" s="4">
        <f>+payroll!G36</f>
        <v>1.93461974912342E-3</v>
      </c>
      <c r="D36" s="4">
        <f>+IFR!T36</f>
        <v>1.6754590616515123E-3</v>
      </c>
      <c r="E36" s="4">
        <f>+claims!R36</f>
        <v>1.2154971314724658E-3</v>
      </c>
      <c r="F36" s="4">
        <f>+costs!L36</f>
        <v>1.3776151019197873E-3</v>
      </c>
      <c r="H36" s="4">
        <f t="shared" si="3"/>
        <v>1.4601534822196089E-3</v>
      </c>
      <c r="J36" s="17">
        <f t="shared" si="0"/>
        <v>70605.367384892874</v>
      </c>
      <c r="L36" s="7">
        <f>+J36/payroll!F36</f>
        <v>4.5510979441505837E-3</v>
      </c>
      <c r="O36" s="17">
        <v>80855.989401513565</v>
      </c>
      <c r="P36" s="17">
        <f t="shared" si="1"/>
        <v>-10250.622016620691</v>
      </c>
      <c r="R36" s="4">
        <v>1.4598630888035462E-3</v>
      </c>
      <c r="S36" s="4">
        <f t="shared" si="2"/>
        <v>2.9039341606276053E-7</v>
      </c>
    </row>
    <row r="37" spans="1:19">
      <c r="A37" t="s">
        <v>51</v>
      </c>
      <c r="B37" t="s">
        <v>52</v>
      </c>
      <c r="C37" s="4">
        <f>+payroll!G37</f>
        <v>2.0506796239270063E-2</v>
      </c>
      <c r="D37" s="4">
        <f>+IFR!T37</f>
        <v>1.5200020460711606E-2</v>
      </c>
      <c r="E37" s="4">
        <f>+claims!R37</f>
        <v>2.9953322168428617E-3</v>
      </c>
      <c r="F37" s="4">
        <f>+costs!L37</f>
        <v>1.8341730330104498E-3</v>
      </c>
      <c r="H37" s="4">
        <f t="shared" si="3"/>
        <v>6.0131557398304079E-3</v>
      </c>
      <c r="J37" s="17">
        <f t="shared" si="0"/>
        <v>290764.68694778532</v>
      </c>
      <c r="L37" s="7">
        <f>+J37/payroll!F37</f>
        <v>1.768145199964551E-3</v>
      </c>
      <c r="O37" s="17">
        <v>332883.08618699003</v>
      </c>
      <c r="P37" s="17">
        <f t="shared" si="1"/>
        <v>-42118.399239204708</v>
      </c>
      <c r="R37" s="4">
        <v>6.0102378810579418E-3</v>
      </c>
      <c r="S37" s="4">
        <f t="shared" si="2"/>
        <v>2.9178587724661836E-6</v>
      </c>
    </row>
    <row r="38" spans="1:19">
      <c r="A38" t="s">
        <v>53</v>
      </c>
      <c r="B38" t="s">
        <v>54</v>
      </c>
      <c r="C38" s="4">
        <f>+payroll!G38</f>
        <v>4.7681841884109066E-3</v>
      </c>
      <c r="D38" s="4">
        <f>+IFR!T38</f>
        <v>3.1749146918325926E-3</v>
      </c>
      <c r="E38" s="4">
        <f>+claims!R38</f>
        <v>7.8139101308944217E-4</v>
      </c>
      <c r="F38" s="4">
        <f>+costs!L38</f>
        <v>5.3376410805406585E-4</v>
      </c>
      <c r="H38" s="4">
        <f t="shared" si="3"/>
        <v>1.4303544768262933E-3</v>
      </c>
      <c r="J38" s="17">
        <f t="shared" ref="J38:J65" si="4">(+H38*$J$279)</f>
        <v>69164.443708635794</v>
      </c>
      <c r="L38" s="7">
        <f>+J38/payroll!F38</f>
        <v>1.8088557999424032E-3</v>
      </c>
      <c r="O38" s="17">
        <v>79185.294701559455</v>
      </c>
      <c r="P38" s="17">
        <f t="shared" si="1"/>
        <v>-10020.850992923661</v>
      </c>
      <c r="R38" s="4">
        <v>1.4296985265592919E-3</v>
      </c>
      <c r="S38" s="4">
        <f t="shared" si="2"/>
        <v>6.5595026700138517E-7</v>
      </c>
    </row>
    <row r="39" spans="1:19">
      <c r="A39" t="s">
        <v>55</v>
      </c>
      <c r="B39" t="s">
        <v>56</v>
      </c>
      <c r="C39" s="4">
        <f>+payroll!G39</f>
        <v>8.3702178552649375E-4</v>
      </c>
      <c r="D39" s="4">
        <f>+IFR!T39</f>
        <v>9.3250824709497531E-4</v>
      </c>
      <c r="E39" s="4">
        <f>+claims!R39</f>
        <v>3.0387428286811645E-4</v>
      </c>
      <c r="F39" s="4">
        <f>+costs!L39</f>
        <v>1.236761497792129E-4</v>
      </c>
      <c r="H39" s="4">
        <f t="shared" si="3"/>
        <v>3.4097808637542881E-4</v>
      </c>
      <c r="J39" s="17">
        <f t="shared" si="4"/>
        <v>16487.912641990326</v>
      </c>
      <c r="L39" s="7">
        <f>+J39/payroll!F39</f>
        <v>2.4564221101673099E-3</v>
      </c>
      <c r="O39" s="17">
        <v>18877.736434342085</v>
      </c>
      <c r="P39" s="17">
        <f t="shared" si="1"/>
        <v>-2389.823792351759</v>
      </c>
      <c r="R39" s="4">
        <v>3.4083944584248691E-4</v>
      </c>
      <c r="S39" s="4">
        <f t="shared" si="2"/>
        <v>1.3864053294190392E-7</v>
      </c>
    </row>
    <row r="40" spans="1:19">
      <c r="A40" t="s">
        <v>57</v>
      </c>
      <c r="B40" t="s">
        <v>58</v>
      </c>
      <c r="C40" s="4">
        <f>+payroll!G40</f>
        <v>1.3566740774046632E-3</v>
      </c>
      <c r="D40" s="4">
        <f>+IFR!T40</f>
        <v>1.2067216179731707E-3</v>
      </c>
      <c r="E40" s="4">
        <f>+claims!R40</f>
        <v>3.9069550654472108E-4</v>
      </c>
      <c r="F40" s="4">
        <f>+costs!L40</f>
        <v>8.452865339834811E-5</v>
      </c>
      <c r="H40" s="4">
        <f t="shared" si="3"/>
        <v>4.2974597994294627E-4</v>
      </c>
      <c r="J40" s="17">
        <f t="shared" si="4"/>
        <v>20780.262599468973</v>
      </c>
      <c r="L40" s="7">
        <f>+J40/payroll!F40</f>
        <v>1.9100713319719601E-3</v>
      </c>
      <c r="O40" s="17">
        <v>23790.525341322504</v>
      </c>
      <c r="P40" s="17">
        <f t="shared" si="1"/>
        <v>-3010.2627418535303</v>
      </c>
      <c r="R40" s="4">
        <v>4.2954034779756181E-4</v>
      </c>
      <c r="S40" s="4">
        <f t="shared" si="2"/>
        <v>2.0563214538446171E-7</v>
      </c>
    </row>
    <row r="41" spans="1:19">
      <c r="A41" t="s">
        <v>59</v>
      </c>
      <c r="B41" t="s">
        <v>60</v>
      </c>
      <c r="C41" s="4">
        <f>+payroll!G41</f>
        <v>1.6849771182497078E-3</v>
      </c>
      <c r="D41" s="4">
        <f>+IFR!T41</f>
        <v>1.0470234287464943E-3</v>
      </c>
      <c r="E41" s="4">
        <f>+claims!R41</f>
        <v>8.6821223676604691E-5</v>
      </c>
      <c r="F41" s="4">
        <f>+costs!L41</f>
        <v>5.7363586789030702E-5</v>
      </c>
      <c r="H41" s="4">
        <f t="shared" si="3"/>
        <v>3.8894140399943434E-4</v>
      </c>
      <c r="J41" s="17">
        <f t="shared" si="4"/>
        <v>18807.167229318624</v>
      </c>
      <c r="L41" s="7">
        <f>+J41/payroll!F41</f>
        <v>1.3918853391319251E-3</v>
      </c>
      <c r="O41" s="17">
        <v>21529.333322088827</v>
      </c>
      <c r="P41" s="17">
        <f t="shared" si="1"/>
        <v>-2722.1660927702032</v>
      </c>
      <c r="R41" s="4">
        <v>3.8871429656734075E-4</v>
      </c>
      <c r="S41" s="4">
        <f t="shared" si="2"/>
        <v>2.2710743209359945E-7</v>
      </c>
    </row>
    <row r="42" spans="1:19">
      <c r="A42" t="s">
        <v>61</v>
      </c>
      <c r="B42" t="s">
        <v>551</v>
      </c>
      <c r="C42" s="4">
        <f>+payroll!G42</f>
        <v>6.2883556378287369E-4</v>
      </c>
      <c r="D42" s="4">
        <f>+IFR!T42</f>
        <v>4.7784036772685737E-4</v>
      </c>
      <c r="E42" s="4">
        <f>+claims!R42</f>
        <v>8.6821223676604691E-5</v>
      </c>
      <c r="F42" s="4">
        <f>+costs!L42</f>
        <v>0</v>
      </c>
      <c r="H42" s="4">
        <f t="shared" si="3"/>
        <v>1.5135767499020709E-4</v>
      </c>
      <c r="J42" s="17">
        <f t="shared" si="4"/>
        <v>7318.8636532659348</v>
      </c>
      <c r="L42" s="7">
        <f>+J42/payroll!F42</f>
        <v>1.4513783585997934E-3</v>
      </c>
      <c r="O42" s="17">
        <v>8378.1010829891584</v>
      </c>
      <c r="P42" s="17">
        <f t="shared" si="1"/>
        <v>-1059.2374297232236</v>
      </c>
      <c r="R42" s="4">
        <v>1.5126746473393516E-4</v>
      </c>
      <c r="S42" s="4">
        <f t="shared" si="2"/>
        <v>9.021025627192758E-8</v>
      </c>
    </row>
    <row r="43" spans="1:19">
      <c r="A43" t="s">
        <v>62</v>
      </c>
      <c r="B43" t="s">
        <v>63</v>
      </c>
      <c r="C43" s="4">
        <f>+payroll!G43</f>
        <v>1.9539080036754032E-3</v>
      </c>
      <c r="D43" s="4">
        <f>+IFR!T43</f>
        <v>1.1556850605799656E-3</v>
      </c>
      <c r="E43" s="4">
        <f>+claims!R43</f>
        <v>3.4728489470641877E-4</v>
      </c>
      <c r="F43" s="4">
        <f>+costs!L43</f>
        <v>6.3002621365415559E-5</v>
      </c>
      <c r="H43" s="4">
        <f t="shared" si="3"/>
        <v>4.7859344005713323E-4</v>
      </c>
      <c r="J43" s="17">
        <f t="shared" si="4"/>
        <v>23142.269682408187</v>
      </c>
      <c r="L43" s="7">
        <f>+J43/payroll!F43</f>
        <v>1.4769844401591732E-3</v>
      </c>
      <c r="O43" s="17">
        <v>26492.996858641804</v>
      </c>
      <c r="P43" s="17">
        <f t="shared" si="1"/>
        <v>-3350.7271762336168</v>
      </c>
      <c r="R43" s="4">
        <v>4.7833374511889253E-4</v>
      </c>
      <c r="S43" s="4">
        <f t="shared" si="2"/>
        <v>2.5969493824069996E-7</v>
      </c>
    </row>
    <row r="44" spans="1:19">
      <c r="A44" t="s">
        <v>64</v>
      </c>
      <c r="B44" t="s">
        <v>552</v>
      </c>
      <c r="C44" s="4">
        <f>+payroll!G44</f>
        <v>1.6731352236715621E-2</v>
      </c>
      <c r="D44" s="4">
        <f>+IFR!T44</f>
        <v>1.4647837215395119E-2</v>
      </c>
      <c r="E44" s="4">
        <f>+claims!R44</f>
        <v>5.3829158679494912E-3</v>
      </c>
      <c r="F44" s="4">
        <f>+costs!L44</f>
        <v>6.7256679787291353E-3</v>
      </c>
      <c r="H44" s="4">
        <f t="shared" si="3"/>
        <v>8.7652368489437478E-3</v>
      </c>
      <c r="J44" s="17">
        <f t="shared" si="4"/>
        <v>423840.90129656298</v>
      </c>
      <c r="L44" s="7">
        <f>+J44/payroll!F44</f>
        <v>3.1589729270734865E-3</v>
      </c>
      <c r="O44" s="17">
        <v>485331.83660373878</v>
      </c>
      <c r="P44" s="17">
        <f t="shared" si="1"/>
        <v>-61490.935307175794</v>
      </c>
      <c r="R44" s="4">
        <v>8.7627155307033952E-3</v>
      </c>
      <c r="S44" s="4">
        <f t="shared" si="2"/>
        <v>2.5213182403525936E-6</v>
      </c>
    </row>
    <row r="45" spans="1:19">
      <c r="A45" t="s">
        <v>65</v>
      </c>
      <c r="B45" t="s">
        <v>553</v>
      </c>
      <c r="C45" s="4">
        <f>+payroll!G45</f>
        <v>4.8910256639111659E-5</v>
      </c>
      <c r="D45" s="4">
        <f>+IFR!T45</f>
        <v>4.0341910917957226E-5</v>
      </c>
      <c r="E45" s="4">
        <f>+claims!R45</f>
        <v>0</v>
      </c>
      <c r="F45" s="4">
        <f>+costs!L45</f>
        <v>0</v>
      </c>
      <c r="H45" s="4">
        <f t="shared" si="3"/>
        <v>1.1156520944633612E-5</v>
      </c>
      <c r="J45" s="17">
        <f t="shared" si="4"/>
        <v>539.47086359421189</v>
      </c>
      <c r="L45" s="7">
        <f>+J45/payroll!F45</f>
        <v>1.3754415318942776E-3</v>
      </c>
      <c r="O45" s="17">
        <v>617.51553440827047</v>
      </c>
      <c r="P45" s="17">
        <f t="shared" si="1"/>
        <v>-78.044670814058577</v>
      </c>
      <c r="R45" s="4">
        <v>1.1149305600217601E-5</v>
      </c>
      <c r="S45" s="4">
        <f t="shared" si="2"/>
        <v>7.2153444160103647E-9</v>
      </c>
    </row>
    <row r="46" spans="1:19">
      <c r="A46" t="s">
        <v>66</v>
      </c>
      <c r="B46" t="s">
        <v>67</v>
      </c>
      <c r="C46" s="4">
        <f>+payroll!G46</f>
        <v>5.5945909055351336E-4</v>
      </c>
      <c r="D46" s="4">
        <f>+IFR!T46</f>
        <v>5.3748029038915121E-4</v>
      </c>
      <c r="E46" s="4">
        <f>+claims!R46</f>
        <v>0</v>
      </c>
      <c r="F46" s="4">
        <f>+costs!L46</f>
        <v>0</v>
      </c>
      <c r="H46" s="4">
        <f t="shared" si="3"/>
        <v>1.3711742261783306E-4</v>
      </c>
      <c r="J46" s="17">
        <f t="shared" si="4"/>
        <v>6630.2797046274163</v>
      </c>
      <c r="L46" s="7">
        <f>+J46/payroll!F46</f>
        <v>1.4778746394902632E-3</v>
      </c>
      <c r="O46" s="17">
        <v>7589.5518913957849</v>
      </c>
      <c r="P46" s="17">
        <f t="shared" si="1"/>
        <v>-959.27218676836856</v>
      </c>
      <c r="R46" s="4">
        <v>1.3703012910754687E-4</v>
      </c>
      <c r="S46" s="4">
        <f t="shared" si="2"/>
        <v>8.7293510286185708E-8</v>
      </c>
    </row>
    <row r="47" spans="1:19">
      <c r="A47" t="s">
        <v>68</v>
      </c>
      <c r="B47" t="s">
        <v>69</v>
      </c>
      <c r="C47" s="4">
        <f>+payroll!G47</f>
        <v>2.3202667565414875E-3</v>
      </c>
      <c r="D47" s="4">
        <f>+IFR!T47</f>
        <v>1.666128178861095E-3</v>
      </c>
      <c r="E47" s="4">
        <f>+claims!R47</f>
        <v>3.4728489470641877E-4</v>
      </c>
      <c r="F47" s="4">
        <f>+costs!L47</f>
        <v>3.7417693976667636E-4</v>
      </c>
      <c r="H47" s="4">
        <f t="shared" si="3"/>
        <v>7.7489826499129149E-4</v>
      </c>
      <c r="J47" s="17">
        <f t="shared" si="4"/>
        <v>37470.017605585832</v>
      </c>
      <c r="L47" s="7">
        <f>+J47/payroll!F47</f>
        <v>2.0138172709998157E-3</v>
      </c>
      <c r="O47" s="17">
        <v>42900.422701651551</v>
      </c>
      <c r="P47" s="17">
        <f t="shared" si="1"/>
        <v>-5430.4050960657187</v>
      </c>
      <c r="R47" s="4">
        <v>7.7457148270377153E-4</v>
      </c>
      <c r="S47" s="4">
        <f t="shared" si="2"/>
        <v>3.2678228751995605E-7</v>
      </c>
    </row>
    <row r="48" spans="1:19">
      <c r="A48" t="s">
        <v>70</v>
      </c>
      <c r="B48" t="s">
        <v>71</v>
      </c>
      <c r="C48" s="4">
        <f>+payroll!G48</f>
        <v>6.9463597245992268E-5</v>
      </c>
      <c r="D48" s="4">
        <f>+IFR!T48</f>
        <v>6.1312832949598643E-5</v>
      </c>
      <c r="E48" s="4">
        <f>+claims!R48</f>
        <v>0</v>
      </c>
      <c r="F48" s="4">
        <f>+costs!L48</f>
        <v>0</v>
      </c>
      <c r="H48" s="4">
        <f t="shared" si="3"/>
        <v>1.6347053774448864E-5</v>
      </c>
      <c r="J48" s="17">
        <f t="shared" si="4"/>
        <v>790.45781930475857</v>
      </c>
      <c r="L48" s="7">
        <f>+J48/payroll!F48</f>
        <v>1.4190428562586644E-3</v>
      </c>
      <c r="O48" s="17">
        <v>904.81655926200108</v>
      </c>
      <c r="P48" s="17">
        <f t="shared" si="1"/>
        <v>-114.35873995724251</v>
      </c>
      <c r="R48" s="4">
        <v>1.6336554741114767E-5</v>
      </c>
      <c r="S48" s="4">
        <f t="shared" si="2"/>
        <v>1.0499033334097251E-8</v>
      </c>
    </row>
    <row r="49" spans="1:19">
      <c r="A49" t="s">
        <v>72</v>
      </c>
      <c r="B49" t="s">
        <v>73</v>
      </c>
      <c r="C49" s="4">
        <f>+payroll!G49</f>
        <v>1.0015475891814848E-4</v>
      </c>
      <c r="D49" s="4">
        <f>+IFR!T49</f>
        <v>7.1727062484576662E-5</v>
      </c>
      <c r="E49" s="4">
        <f>+claims!R49</f>
        <v>0</v>
      </c>
      <c r="F49" s="4">
        <f>+costs!L49</f>
        <v>0</v>
      </c>
      <c r="H49" s="4">
        <f t="shared" si="3"/>
        <v>2.1485227675340642E-5</v>
      </c>
      <c r="J49" s="17">
        <f t="shared" si="4"/>
        <v>1038.9129717100104</v>
      </c>
      <c r="L49" s="7">
        <f>+J49/payroll!F49</f>
        <v>1.2935453546950733E-3</v>
      </c>
      <c r="O49" s="17">
        <v>1189.20041280138</v>
      </c>
      <c r="P49" s="17">
        <f t="shared" si="1"/>
        <v>-150.2874410913696</v>
      </c>
      <c r="R49" s="4">
        <v>2.1471134058081007E-5</v>
      </c>
      <c r="S49" s="4">
        <f t="shared" si="2"/>
        <v>1.4093617259635537E-8</v>
      </c>
    </row>
    <row r="50" spans="1:19">
      <c r="A50" t="s">
        <v>74</v>
      </c>
      <c r="B50" t="s">
        <v>75</v>
      </c>
      <c r="C50" s="4">
        <f>+payroll!G50</f>
        <v>6.9062875278637719E-5</v>
      </c>
      <c r="D50" s="4">
        <f>+IFR!T50</f>
        <v>5.0172613065084409E-5</v>
      </c>
      <c r="E50" s="4">
        <f>+claims!R50</f>
        <v>0</v>
      </c>
      <c r="F50" s="4">
        <f>+costs!L50</f>
        <v>0</v>
      </c>
      <c r="H50" s="4">
        <f t="shared" si="3"/>
        <v>1.4904436042965266E-5</v>
      </c>
      <c r="J50" s="17">
        <f t="shared" si="4"/>
        <v>720.70038889235707</v>
      </c>
      <c r="L50" s="7">
        <f>+J50/payroll!F50</f>
        <v>1.3013202348461774E-3</v>
      </c>
      <c r="O50" s="17">
        <v>824.95648587424569</v>
      </c>
      <c r="P50" s="17">
        <f t="shared" si="1"/>
        <v>-104.25609698188862</v>
      </c>
      <c r="R50" s="4">
        <v>1.4894673016942283E-5</v>
      </c>
      <c r="S50" s="4">
        <f t="shared" si="2"/>
        <v>9.7630260229832012E-9</v>
      </c>
    </row>
    <row r="51" spans="1:19">
      <c r="A51" t="s">
        <v>76</v>
      </c>
      <c r="B51" t="s">
        <v>77</v>
      </c>
      <c r="C51" s="4">
        <f>+payroll!G51</f>
        <v>2.2270193517082533E-4</v>
      </c>
      <c r="D51" s="4">
        <f>+IFR!T51</f>
        <v>1.8331296738172449E-4</v>
      </c>
      <c r="E51" s="4">
        <f>+claims!R51</f>
        <v>4.3410611838302346E-5</v>
      </c>
      <c r="F51" s="4">
        <f>+costs!L51</f>
        <v>2.8816464132504429E-5</v>
      </c>
      <c r="H51" s="4">
        <f t="shared" si="3"/>
        <v>7.4553333074316733E-5</v>
      </c>
      <c r="J51" s="17">
        <f t="shared" si="4"/>
        <v>3605.0083334244487</v>
      </c>
      <c r="L51" s="7">
        <f>+J51/payroll!F51</f>
        <v>2.0186283295745367E-3</v>
      </c>
      <c r="O51" s="17">
        <v>4127.393215398909</v>
      </c>
      <c r="P51" s="17">
        <f t="shared" si="1"/>
        <v>-522.38488197446031</v>
      </c>
      <c r="R51" s="4">
        <v>7.4520503091218856E-5</v>
      </c>
      <c r="S51" s="4">
        <f t="shared" si="2"/>
        <v>3.2829983097877147E-8</v>
      </c>
    </row>
    <row r="52" spans="1:19">
      <c r="A52" t="s">
        <v>78</v>
      </c>
      <c r="B52" t="s">
        <v>79</v>
      </c>
      <c r="C52" s="4">
        <f>+payroll!G52</f>
        <v>9.607690231239351E-5</v>
      </c>
      <c r="D52" s="4">
        <f>+IFR!T52</f>
        <v>6.0708457699926918E-5</v>
      </c>
      <c r="E52" s="4">
        <f>+claims!R52</f>
        <v>0</v>
      </c>
      <c r="F52" s="4">
        <f>+costs!L52</f>
        <v>0</v>
      </c>
      <c r="H52" s="4">
        <f t="shared" si="3"/>
        <v>1.9598170001540054E-5</v>
      </c>
      <c r="J52" s="17">
        <f t="shared" si="4"/>
        <v>947.6647557124453</v>
      </c>
      <c r="L52" s="7">
        <f>+J52/payroll!F52</f>
        <v>1.2300133320809652E-3</v>
      </c>
      <c r="O52" s="17">
        <v>1084.743688899357</v>
      </c>
      <c r="P52" s="17">
        <f t="shared" si="1"/>
        <v>-137.07893318691174</v>
      </c>
      <c r="R52" s="4">
        <v>1.9585157314358768E-5</v>
      </c>
      <c r="S52" s="4">
        <f t="shared" si="2"/>
        <v>1.3012687181286744E-8</v>
      </c>
    </row>
    <row r="53" spans="1:19">
      <c r="A53" t="s">
        <v>80</v>
      </c>
      <c r="B53" t="s">
        <v>81</v>
      </c>
      <c r="C53" s="4">
        <f>+payroll!G53</f>
        <v>9.5870077473814554E-4</v>
      </c>
      <c r="D53" s="4">
        <f>+IFR!T53</f>
        <v>5.9536559332476469E-4</v>
      </c>
      <c r="E53" s="4">
        <f>+claims!R53</f>
        <v>1.3023183551490704E-4</v>
      </c>
      <c r="F53" s="4">
        <f>+costs!L53</f>
        <v>1.9706805184913472E-5</v>
      </c>
      <c r="H53" s="4">
        <f t="shared" si="3"/>
        <v>2.2561715444604792E-4</v>
      </c>
      <c r="J53" s="17">
        <f t="shared" si="4"/>
        <v>10909.662766260806</v>
      </c>
      <c r="L53" s="7">
        <f>+J53/payroll!F53</f>
        <v>1.4190651334773359E-3</v>
      </c>
      <c r="O53" s="17">
        <v>12488.878045494874</v>
      </c>
      <c r="P53" s="17">
        <f t="shared" si="1"/>
        <v>-1579.2152792340676</v>
      </c>
      <c r="R53" s="4">
        <v>2.2548795969399947E-4</v>
      </c>
      <c r="S53" s="4">
        <f t="shared" si="2"/>
        <v>1.291947520484435E-7</v>
      </c>
    </row>
    <row r="54" spans="1:19">
      <c r="A54" t="s">
        <v>82</v>
      </c>
      <c r="B54" t="s">
        <v>512</v>
      </c>
      <c r="C54" s="4">
        <f>+payroll!G54</f>
        <v>2.3001059873668009E-3</v>
      </c>
      <c r="D54" s="4">
        <f>+IFR!T54</f>
        <v>1.686964405055039E-3</v>
      </c>
      <c r="E54" s="4">
        <f>+claims!R54</f>
        <v>3.4728489470641877E-4</v>
      </c>
      <c r="F54" s="4">
        <f>+costs!L54</f>
        <v>7.5652449344914535E-5</v>
      </c>
      <c r="H54" s="4">
        <f t="shared" si="3"/>
        <v>5.9586800286564158E-4</v>
      </c>
      <c r="J54" s="17">
        <f t="shared" si="4"/>
        <v>28813.052715031925</v>
      </c>
      <c r="L54" s="7">
        <f>+J54/payroll!F54</f>
        <v>1.5621240081110266E-3</v>
      </c>
      <c r="O54" s="17">
        <v>32984.685876908501</v>
      </c>
      <c r="P54" s="17">
        <f t="shared" si="1"/>
        <v>-4171.6331618765762</v>
      </c>
      <c r="R54" s="4">
        <v>5.9554184871030667E-4</v>
      </c>
      <c r="S54" s="4">
        <f t="shared" si="2"/>
        <v>3.2615415533491024E-7</v>
      </c>
    </row>
    <row r="55" spans="1:19">
      <c r="A55" t="s">
        <v>83</v>
      </c>
      <c r="B55" t="s">
        <v>84</v>
      </c>
      <c r="C55" s="4">
        <f>+payroll!G55</f>
        <v>2.3987279994486969E-5</v>
      </c>
      <c r="D55" s="4">
        <f>+IFR!T55</f>
        <v>1.6659430084365573E-5</v>
      </c>
      <c r="E55" s="4">
        <f>+claims!R55</f>
        <v>0</v>
      </c>
      <c r="F55" s="4">
        <f>+costs!L55</f>
        <v>0</v>
      </c>
      <c r="H55" s="4">
        <f t="shared" si="3"/>
        <v>5.0808387598565682E-6</v>
      </c>
      <c r="J55" s="17">
        <f t="shared" si="4"/>
        <v>245.68272557057284</v>
      </c>
      <c r="L55" s="7">
        <f>+J55/payroll!F55</f>
        <v>1.2772258470076482E-3</v>
      </c>
      <c r="O55" s="17">
        <v>281.22222703197298</v>
      </c>
      <c r="P55" s="17">
        <f t="shared" si="1"/>
        <v>-35.539501461400135</v>
      </c>
      <c r="R55" s="4">
        <v>5.0774958297328445E-6</v>
      </c>
      <c r="S55" s="4">
        <f t="shared" ref="S55:S102" si="5">+H55-R55</f>
        <v>3.3429301237236837E-9</v>
      </c>
    </row>
    <row r="56" spans="1:19">
      <c r="A56" t="s">
        <v>85</v>
      </c>
      <c r="B56" t="s">
        <v>86</v>
      </c>
      <c r="C56" s="4">
        <f>+payroll!G56</f>
        <v>3.1534029209550991E-3</v>
      </c>
      <c r="D56" s="4">
        <f>+IFR!T56</f>
        <v>3.2434061727199116E-3</v>
      </c>
      <c r="E56" s="4">
        <f>+claims!R56</f>
        <v>5.4377503250083985E-3</v>
      </c>
      <c r="F56" s="4">
        <f>+costs!L56</f>
        <v>6.5051493136014556E-3</v>
      </c>
      <c r="H56" s="4">
        <f t="shared" ref="H56:H107" si="6">(C56*$C$3)+(D56*$D$3)+(E56*$E$3)+(F56*$F$3)</f>
        <v>5.5183532736215093E-3</v>
      </c>
      <c r="J56" s="17">
        <f t="shared" si="4"/>
        <v>266838.63373828039</v>
      </c>
      <c r="L56" s="7">
        <f>+J56/payroll!F56</f>
        <v>1.0552207545213538E-2</v>
      </c>
      <c r="O56" s="17">
        <v>305611.56767447822</v>
      </c>
      <c r="P56" s="17">
        <f t="shared" si="1"/>
        <v>-38772.933936197835</v>
      </c>
      <c r="R56" s="4">
        <v>5.517847848523218E-3</v>
      </c>
      <c r="S56" s="4">
        <f t="shared" si="5"/>
        <v>5.0542509829124005E-7</v>
      </c>
    </row>
    <row r="57" spans="1:19">
      <c r="A57" t="s">
        <v>87</v>
      </c>
      <c r="B57" t="s">
        <v>88</v>
      </c>
      <c r="C57" s="4">
        <f>+payroll!G57</f>
        <v>1.5768082317399441E-3</v>
      </c>
      <c r="D57" s="4">
        <f>+IFR!T57</f>
        <v>1.7217240346391826E-3</v>
      </c>
      <c r="E57" s="4">
        <f>+claims!R57</f>
        <v>4.7751673022132578E-4</v>
      </c>
      <c r="F57" s="4">
        <f>+costs!L57</f>
        <v>5.3357022829831897E-4</v>
      </c>
      <c r="H57" s="4">
        <f t="shared" si="6"/>
        <v>8.0408617980958115E-4</v>
      </c>
      <c r="J57" s="17">
        <f t="shared" si="4"/>
        <v>38881.392145344216</v>
      </c>
      <c r="L57" s="7">
        <f>+J57/payroll!F57</f>
        <v>3.0749425748517077E-3</v>
      </c>
      <c r="O57" s="17">
        <v>44520.779765177576</v>
      </c>
      <c r="P57" s="17">
        <f t="shared" si="1"/>
        <v>-5639.3876198333601</v>
      </c>
      <c r="R57" s="4">
        <v>8.0382719381723268E-4</v>
      </c>
      <c r="S57" s="4">
        <f t="shared" si="5"/>
        <v>2.58985992348474E-7</v>
      </c>
    </row>
    <row r="58" spans="1:19">
      <c r="A58" t="s">
        <v>89</v>
      </c>
      <c r="B58" t="s">
        <v>90</v>
      </c>
      <c r="C58" s="4">
        <f>+payroll!G58</f>
        <v>4.4921843795881315E-2</v>
      </c>
      <c r="D58" s="4">
        <f>+IFR!T58</f>
        <v>4.3392391837920631E-2</v>
      </c>
      <c r="E58" s="4">
        <f>+claims!R58</f>
        <v>6.1780154953036605E-2</v>
      </c>
      <c r="F58" s="4">
        <f>+costs!L58</f>
        <v>4.4675089058074165E-2</v>
      </c>
      <c r="H58" s="4">
        <f t="shared" si="6"/>
        <v>4.7111356132025231E-2</v>
      </c>
      <c r="J58" s="17">
        <f t="shared" si="4"/>
        <v>2278058.1960779689</v>
      </c>
      <c r="L58" s="7">
        <f>+J58/payroll!F58</f>
        <v>6.3238465471977092E-3</v>
      </c>
      <c r="O58" s="17">
        <v>2608920.9394929525</v>
      </c>
      <c r="P58" s="17">
        <f t="shared" si="1"/>
        <v>-330862.74341498362</v>
      </c>
      <c r="R58" s="4">
        <v>4.7104332151071737E-2</v>
      </c>
      <c r="S58" s="4">
        <f t="shared" si="5"/>
        <v>7.0239809534938802E-6</v>
      </c>
    </row>
    <row r="59" spans="1:19">
      <c r="A59" t="s">
        <v>91</v>
      </c>
      <c r="B59" t="s">
        <v>92</v>
      </c>
      <c r="C59" s="4">
        <f>+payroll!G59</f>
        <v>2.4635117225989045E-4</v>
      </c>
      <c r="D59" s="4">
        <f>+IFR!T59</f>
        <v>2.2499528887812782E-4</v>
      </c>
      <c r="E59" s="4">
        <f>+claims!R59</f>
        <v>1.3023183551490704E-4</v>
      </c>
      <c r="F59" s="4">
        <f>+costs!L59</f>
        <v>2.2788440525762535E-5</v>
      </c>
      <c r="H59" s="4">
        <f t="shared" si="6"/>
        <v>9.2126147284945855E-5</v>
      </c>
      <c r="J59" s="17">
        <f t="shared" si="4"/>
        <v>4454.7375012389639</v>
      </c>
      <c r="L59" s="7">
        <f>+J59/payroll!F59</f>
        <v>2.2549741440914496E-3</v>
      </c>
      <c r="O59" s="17">
        <v>5100.4111108371344</v>
      </c>
      <c r="P59" s="17">
        <f t="shared" si="1"/>
        <v>-645.67360959817051</v>
      </c>
      <c r="R59" s="4">
        <v>9.2088439873759585E-5</v>
      </c>
      <c r="S59" s="4">
        <f t="shared" si="5"/>
        <v>3.7707411186269709E-8</v>
      </c>
    </row>
    <row r="60" spans="1:19">
      <c r="A60" t="s">
        <v>93</v>
      </c>
      <c r="B60" t="s">
        <v>94</v>
      </c>
      <c r="C60" s="4">
        <f>+payroll!G60</f>
        <v>9.1854074630112859E-5</v>
      </c>
      <c r="D60" s="4">
        <f>+IFR!T60</f>
        <v>9.2495024848127409E-5</v>
      </c>
      <c r="E60" s="4">
        <f>+claims!R60</f>
        <v>0</v>
      </c>
      <c r="F60" s="4">
        <f>+costs!L60</f>
        <v>0</v>
      </c>
      <c r="H60" s="4">
        <f t="shared" si="6"/>
        <v>2.3043637434780032E-5</v>
      </c>
      <c r="J60" s="17">
        <f t="shared" si="4"/>
        <v>1114.2694975419104</v>
      </c>
      <c r="L60" s="7">
        <f>+J60/payroll!F60</f>
        <v>1.5127455971516083E-3</v>
      </c>
      <c r="O60" s="17">
        <v>1275.4865580601804</v>
      </c>
      <c r="P60" s="17">
        <f t="shared" si="1"/>
        <v>-161.21706051827005</v>
      </c>
      <c r="R60" s="4">
        <v>2.3029039161597131E-5</v>
      </c>
      <c r="S60" s="4">
        <f t="shared" si="5"/>
        <v>1.459827318290048E-8</v>
      </c>
    </row>
    <row r="61" spans="1:19">
      <c r="A61" t="s">
        <v>95</v>
      </c>
      <c r="B61" t="s">
        <v>96</v>
      </c>
      <c r="C61" s="4">
        <f>+payroll!G61</f>
        <v>2.2867752301080439E-4</v>
      </c>
      <c r="D61" s="4">
        <f>+IFR!T61</f>
        <v>1.8325030598725442E-4</v>
      </c>
      <c r="E61" s="4">
        <f>+claims!R61</f>
        <v>0</v>
      </c>
      <c r="F61" s="4">
        <f>+costs!L61</f>
        <v>0</v>
      </c>
      <c r="H61" s="4">
        <f t="shared" si="6"/>
        <v>5.1490978624757352E-5</v>
      </c>
      <c r="J61" s="17">
        <f t="shared" si="4"/>
        <v>2489.8337791738177</v>
      </c>
      <c r="L61" s="7">
        <f>+J61/payroll!F61</f>
        <v>1.3577535814096103E-3</v>
      </c>
      <c r="O61" s="17">
        <v>2850.0299433106534</v>
      </c>
      <c r="P61" s="17">
        <f t="shared" si="1"/>
        <v>-360.1961641368357</v>
      </c>
      <c r="R61" s="4">
        <v>5.145757966751442E-5</v>
      </c>
      <c r="S61" s="4">
        <f t="shared" si="5"/>
        <v>3.3398957242931481E-8</v>
      </c>
    </row>
    <row r="62" spans="1:19">
      <c r="A62" t="s">
        <v>504</v>
      </c>
      <c r="B62" t="s">
        <v>505</v>
      </c>
      <c r="C62" s="4">
        <f>+payroll!G62</f>
        <v>8.2947077277263897E-4</v>
      </c>
      <c r="D62" s="4">
        <f>+IFR!T62</f>
        <v>8.3690996424011792E-4</v>
      </c>
      <c r="E62" s="4">
        <f>+claims!R62</f>
        <v>7.3112609411877627E-4</v>
      </c>
      <c r="F62" s="4">
        <f>+costs!L62</f>
        <v>3.3548590226378881E-4</v>
      </c>
      <c r="H62" s="4">
        <f>(C62*$C$3)+(D62*$D$3)+(E62*$E$3)+(F62*$F$3)</f>
        <v>5.1925804760268436E-4</v>
      </c>
      <c r="J62" s="17">
        <f t="shared" si="4"/>
        <v>25108.596914632875</v>
      </c>
      <c r="L62" s="7">
        <f>+J62/payroll!F62</f>
        <v>3.774812970512023E-3</v>
      </c>
      <c r="O62" s="17">
        <v>28752.323528255572</v>
      </c>
      <c r="P62" s="17">
        <f t="shared" si="1"/>
        <v>-3643.7266136226972</v>
      </c>
      <c r="R62" s="4">
        <v>5.191261172725483E-4</v>
      </c>
      <c r="S62" s="4">
        <f t="shared" si="5"/>
        <v>1.3193033013606491E-7</v>
      </c>
    </row>
    <row r="63" spans="1:19">
      <c r="A63" t="s">
        <v>97</v>
      </c>
      <c r="B63" t="s">
        <v>506</v>
      </c>
      <c r="C63" s="4">
        <f>+payroll!G63</f>
        <v>3.5712521472217718E-4</v>
      </c>
      <c r="D63" s="4">
        <f>+IFR!T63</f>
        <v>3.0705209031733904E-4</v>
      </c>
      <c r="E63" s="4">
        <f>+claims!R63</f>
        <v>0</v>
      </c>
      <c r="F63" s="4">
        <f>+costs!L63</f>
        <v>-4.6106957371438703E-7</v>
      </c>
      <c r="H63" s="4">
        <f t="shared" si="6"/>
        <v>8.2745521385710886E-5</v>
      </c>
      <c r="J63" s="17">
        <f t="shared" si="4"/>
        <v>4001.1396117151066</v>
      </c>
      <c r="L63" s="7">
        <f>+J63/payroll!F63</f>
        <v>1.3971314622567978E-3</v>
      </c>
      <c r="O63" s="17">
        <v>4579.9828817041607</v>
      </c>
      <c r="P63" s="17">
        <f t="shared" si="1"/>
        <v>-578.84326998905408</v>
      </c>
      <c r="R63" s="4">
        <v>8.2692055416575517E-5</v>
      </c>
      <c r="S63" s="4">
        <f t="shared" si="5"/>
        <v>5.346596913536868E-8</v>
      </c>
    </row>
    <row r="64" spans="1:19" ht="13.5" customHeight="1">
      <c r="A64" t="s">
        <v>98</v>
      </c>
      <c r="B64" t="s">
        <v>99</v>
      </c>
      <c r="C64" s="4">
        <f>+payroll!G64</f>
        <v>1.5243899838115339E-3</v>
      </c>
      <c r="D64" s="4">
        <f>+IFR!T64</f>
        <v>9.1714835431962909E-4</v>
      </c>
      <c r="E64" s="4">
        <f>+claims!R64</f>
        <v>4.3410611838302346E-5</v>
      </c>
      <c r="F64" s="4">
        <f>+costs!L64</f>
        <v>1.5581077794388185E-6</v>
      </c>
      <c r="H64" s="4">
        <f t="shared" si="6"/>
        <v>3.1263874870980396E-4</v>
      </c>
      <c r="J64" s="17">
        <f t="shared" si="4"/>
        <v>15117.570844575746</v>
      </c>
      <c r="L64" s="7">
        <f>+J64/payroll!F64</f>
        <v>1.2366876042360245E-3</v>
      </c>
      <c r="O64" s="17">
        <v>17304.536966385571</v>
      </c>
      <c r="P64" s="17">
        <f t="shared" si="1"/>
        <v>-2186.9661218098245</v>
      </c>
      <c r="R64" s="4">
        <v>3.1243516989960785E-4</v>
      </c>
      <c r="S64" s="4">
        <f t="shared" si="5"/>
        <v>2.0357881019611359E-7</v>
      </c>
    </row>
    <row r="65" spans="1:19" ht="13.5" customHeight="1">
      <c r="A65" t="s">
        <v>100</v>
      </c>
      <c r="B65" t="s">
        <v>101</v>
      </c>
      <c r="C65" s="4">
        <f>+payroll!G65</f>
        <v>2.0908600376804828E-3</v>
      </c>
      <c r="D65" s="4">
        <f>+IFR!T65</f>
        <v>1.9028720169800902E-3</v>
      </c>
      <c r="E65" s="4">
        <f>+claims!R65</f>
        <v>6.0774856573623289E-4</v>
      </c>
      <c r="F65" s="4">
        <f>+costs!L65</f>
        <v>1.8651347770245186E-4</v>
      </c>
      <c r="H65" s="4">
        <f t="shared" si="6"/>
        <v>7.0228687831447767E-4</v>
      </c>
      <c r="J65" s="17">
        <f t="shared" si="4"/>
        <v>33958.911619077022</v>
      </c>
      <c r="L65" s="7">
        <f>+J65/payroll!F65</f>
        <v>2.0253630488340922E-3</v>
      </c>
      <c r="O65" s="17">
        <v>38879.164901697164</v>
      </c>
      <c r="P65" s="17">
        <f t="shared" si="1"/>
        <v>-4920.2532826201423</v>
      </c>
      <c r="R65" s="4">
        <v>7.0196726530232238E-4</v>
      </c>
      <c r="S65" s="4">
        <f t="shared" si="5"/>
        <v>3.1961301215528704E-7</v>
      </c>
    </row>
    <row r="66" spans="1:19">
      <c r="A66" t="s">
        <v>102</v>
      </c>
      <c r="B66" t="s">
        <v>103</v>
      </c>
      <c r="C66" s="4">
        <f>+payroll!G66</f>
        <v>9.2694349579873214E-3</v>
      </c>
      <c r="D66" s="4">
        <f>+IFR!T66</f>
        <v>8.2259015618096291E-3</v>
      </c>
      <c r="E66" s="4">
        <f>+claims!R66</f>
        <v>2.0837093682385126E-3</v>
      </c>
      <c r="F66" s="4">
        <f>+costs!L66</f>
        <v>2.935009529883141E-3</v>
      </c>
      <c r="H66" s="4">
        <f t="shared" si="6"/>
        <v>4.2604791881402796E-3</v>
      </c>
      <c r="J66" s="17">
        <f t="shared" ref="J66:J90" si="7">(+H66*$J$279)</f>
        <v>206014.43750766738</v>
      </c>
      <c r="L66" s="7">
        <f>+J66/payroll!F66</f>
        <v>2.7715229370679868E-3</v>
      </c>
      <c r="O66" s="17">
        <v>235893.18627086768</v>
      </c>
      <c r="P66" s="17">
        <f t="shared" ref="P66:P133" si="8">+J66-O66</f>
        <v>-29878.748763200303</v>
      </c>
      <c r="R66" s="4">
        <v>4.2590754016628577E-3</v>
      </c>
      <c r="S66" s="4">
        <f t="shared" si="5"/>
        <v>1.4037864774218978E-6</v>
      </c>
    </row>
    <row r="67" spans="1:19">
      <c r="A67" t="s">
        <v>104</v>
      </c>
      <c r="B67" t="s">
        <v>554</v>
      </c>
      <c r="C67" s="4">
        <f>+payroll!G67</f>
        <v>4.4371106886760261E-3</v>
      </c>
      <c r="D67" s="4">
        <f>+IFR!T67</f>
        <v>3.6212452926606274E-3</v>
      </c>
      <c r="E67" s="4">
        <f>+claims!R67</f>
        <v>3.0387428286811645E-4</v>
      </c>
      <c r="F67" s="4">
        <f>+costs!L67</f>
        <v>4.3484163101364411E-4</v>
      </c>
      <c r="H67" s="4">
        <f t="shared" si="6"/>
        <v>1.3137806187054856E-3</v>
      </c>
      <c r="J67" s="17">
        <f t="shared" si="7"/>
        <v>63527.543081187854</v>
      </c>
      <c r="L67" s="7">
        <f>+J67/payroll!F67</f>
        <v>1.7854014301747225E-3</v>
      </c>
      <c r="O67" s="17">
        <v>72728.944047473342</v>
      </c>
      <c r="P67" s="17">
        <f t="shared" si="8"/>
        <v>-9201.4009662854878</v>
      </c>
      <c r="R67" s="4">
        <v>1.3131284607170637E-3</v>
      </c>
      <c r="S67" s="4">
        <f t="shared" si="5"/>
        <v>6.5215798842189858E-7</v>
      </c>
    </row>
    <row r="68" spans="1:19">
      <c r="A68" t="s">
        <v>105</v>
      </c>
      <c r="B68" t="s">
        <v>106</v>
      </c>
      <c r="C68" s="4">
        <f>+payroll!G68</f>
        <v>1.4346566815062728E-4</v>
      </c>
      <c r="D68" s="4">
        <f>+IFR!T68</f>
        <v>1.2686505596106202E-4</v>
      </c>
      <c r="E68" s="4">
        <f>+claims!R68</f>
        <v>0</v>
      </c>
      <c r="F68" s="4">
        <f>+costs!L68</f>
        <v>0</v>
      </c>
      <c r="H68" s="4">
        <f t="shared" si="6"/>
        <v>3.379134051396116E-5</v>
      </c>
      <c r="J68" s="17">
        <f t="shared" si="7"/>
        <v>1633.9720724354697</v>
      </c>
      <c r="L68" s="7">
        <f>+J68/payroll!F68</f>
        <v>1.4202693858430472E-3</v>
      </c>
      <c r="O68" s="17">
        <v>1870.3656702945007</v>
      </c>
      <c r="P68" s="17">
        <f t="shared" si="8"/>
        <v>-236.39359785903093</v>
      </c>
      <c r="R68" s="4">
        <v>3.3769641863749578E-5</v>
      </c>
      <c r="S68" s="4">
        <f t="shared" si="5"/>
        <v>2.1698650211582175E-8</v>
      </c>
    </row>
    <row r="69" spans="1:19">
      <c r="A69" t="s">
        <v>107</v>
      </c>
      <c r="B69" t="s">
        <v>108</v>
      </c>
      <c r="C69" s="4">
        <f>+payroll!G69</f>
        <v>2.787810725754627E-4</v>
      </c>
      <c r="D69" s="4">
        <f>+IFR!T69</f>
        <v>2.2567779725900586E-4</v>
      </c>
      <c r="E69" s="4">
        <f>+claims!R69</f>
        <v>4.3410611838302346E-5</v>
      </c>
      <c r="F69" s="4">
        <f>+costs!L69</f>
        <v>2.0358895883017733E-4</v>
      </c>
      <c r="H69" s="4">
        <f t="shared" si="6"/>
        <v>1.9172232580316032E-4</v>
      </c>
      <c r="J69" s="17">
        <f t="shared" si="7"/>
        <v>9270.6865504583548</v>
      </c>
      <c r="L69" s="7">
        <f>+J69/payroll!F69</f>
        <v>4.1468917102439355E-3</v>
      </c>
      <c r="O69" s="17">
        <v>10616.471327110874</v>
      </c>
      <c r="P69" s="17">
        <f t="shared" si="8"/>
        <v>-1345.7847766525192</v>
      </c>
      <c r="R69" s="4">
        <v>1.9168146649999735E-4</v>
      </c>
      <c r="S69" s="4">
        <f t="shared" si="5"/>
        <v>4.0859303162974403E-8</v>
      </c>
    </row>
    <row r="70" spans="1:19">
      <c r="A70" t="s">
        <v>109</v>
      </c>
      <c r="B70" t="s">
        <v>110</v>
      </c>
      <c r="C70" s="4">
        <f>+payroll!G70</f>
        <v>3.84448057169819E-3</v>
      </c>
      <c r="D70" s="4">
        <f>+IFR!T70</f>
        <v>3.37802048402518E-3</v>
      </c>
      <c r="E70" s="4">
        <f>+claims!R70</f>
        <v>3.8384119941235759E-3</v>
      </c>
      <c r="F70" s="4">
        <f>+costs!L70</f>
        <v>4.1685654414640198E-3</v>
      </c>
      <c r="H70" s="4">
        <f t="shared" si="6"/>
        <v>3.9797136959623686E-3</v>
      </c>
      <c r="J70" s="17">
        <f t="shared" si="7"/>
        <v>192438.09024992055</v>
      </c>
      <c r="L70" s="7">
        <f>+J70/payroll!F70</f>
        <v>6.2420529671731017E-3</v>
      </c>
      <c r="O70" s="17">
        <v>220388.32648212212</v>
      </c>
      <c r="P70" s="17">
        <f t="shared" si="8"/>
        <v>-27950.236232201569</v>
      </c>
      <c r="R70" s="4">
        <v>3.9791335857231186E-3</v>
      </c>
      <c r="S70" s="4">
        <f t="shared" si="5"/>
        <v>5.8011023925004512E-7</v>
      </c>
    </row>
    <row r="71" spans="1:19">
      <c r="A71" t="s">
        <v>111</v>
      </c>
      <c r="B71" t="s">
        <v>112</v>
      </c>
      <c r="C71" s="4">
        <f>+payroll!G71</f>
        <v>1.7023981056890568E-4</v>
      </c>
      <c r="D71" s="4">
        <f>+IFR!T71</f>
        <v>1.2494033446829682E-4</v>
      </c>
      <c r="E71" s="4">
        <f>+claims!R71</f>
        <v>8.6821223676604691E-5</v>
      </c>
      <c r="F71" s="4">
        <f>+costs!L71</f>
        <v>1.3880960586245337E-5</v>
      </c>
      <c r="H71" s="4">
        <f t="shared" si="6"/>
        <v>5.8249278032888221E-5</v>
      </c>
      <c r="J71" s="17">
        <f t="shared" si="7"/>
        <v>2816.6297074229665</v>
      </c>
      <c r="L71" s="7">
        <f>+J71/payroll!F71</f>
        <v>2.0632065597949328E-3</v>
      </c>
      <c r="O71" s="17">
        <v>3224.8577088155398</v>
      </c>
      <c r="P71" s="17">
        <f t="shared" si="8"/>
        <v>-408.22800139257333</v>
      </c>
      <c r="R71" s="4">
        <v>5.8225132987553958E-5</v>
      </c>
      <c r="S71" s="4">
        <f t="shared" si="5"/>
        <v>2.4145045334262216E-8</v>
      </c>
    </row>
    <row r="72" spans="1:19">
      <c r="A72" t="s">
        <v>113</v>
      </c>
      <c r="B72" t="s">
        <v>114</v>
      </c>
      <c r="C72" s="4">
        <f>+payroll!G72</f>
        <v>1.9848781731968872E-4</v>
      </c>
      <c r="D72" s="4">
        <f>+IFR!T72</f>
        <v>1.5541474567190038E-4</v>
      </c>
      <c r="E72" s="4">
        <f>+claims!R72</f>
        <v>4.3410611838302346E-5</v>
      </c>
      <c r="F72" s="4">
        <f>+costs!L72</f>
        <v>2.7916994239116616E-6</v>
      </c>
      <c r="H72" s="4">
        <f t="shared" si="6"/>
        <v>5.2424431804040988E-5</v>
      </c>
      <c r="J72" s="17">
        <f t="shared" si="7"/>
        <v>2534.9706811930018</v>
      </c>
      <c r="L72" s="7">
        <f>+J72/payroll!F72</f>
        <v>1.592623671677519E-3</v>
      </c>
      <c r="O72" s="17">
        <v>2901.9870368135562</v>
      </c>
      <c r="P72" s="17">
        <f t="shared" si="8"/>
        <v>-367.01635562055435</v>
      </c>
      <c r="R72" s="4">
        <v>5.239567026003375E-5</v>
      </c>
      <c r="S72" s="4">
        <f t="shared" si="5"/>
        <v>2.8761544007237781E-8</v>
      </c>
    </row>
    <row r="73" spans="1:19">
      <c r="A73" t="s">
        <v>115</v>
      </c>
      <c r="B73" t="s">
        <v>116</v>
      </c>
      <c r="C73" s="4">
        <f>+payroll!G73</f>
        <v>3.2103955393146649E-5</v>
      </c>
      <c r="D73" s="4">
        <f>+IFR!T73</f>
        <v>2.6736496467009365E-5</v>
      </c>
      <c r="E73" s="4">
        <f>+claims!R73</f>
        <v>0</v>
      </c>
      <c r="F73" s="4">
        <f>+costs!L73</f>
        <v>0</v>
      </c>
      <c r="H73" s="4">
        <f t="shared" si="6"/>
        <v>7.3550564825195018E-6</v>
      </c>
      <c r="J73" s="17">
        <f t="shared" si="7"/>
        <v>355.65197180197731</v>
      </c>
      <c r="L73" s="7">
        <f>+J73/payroll!F73</f>
        <v>1.3814677768143771E-3</v>
      </c>
      <c r="O73" s="17">
        <v>407.1040199009754</v>
      </c>
      <c r="P73" s="17">
        <f t="shared" si="8"/>
        <v>-51.452048098998091</v>
      </c>
      <c r="R73" s="4">
        <v>7.3503043665167626E-6</v>
      </c>
      <c r="S73" s="4">
        <f t="shared" si="5"/>
        <v>4.7521160027391845E-9</v>
      </c>
    </row>
    <row r="74" spans="1:19">
      <c r="A74" t="s">
        <v>117</v>
      </c>
      <c r="B74" t="s">
        <v>118</v>
      </c>
      <c r="C74" s="4">
        <f>+payroll!G74</f>
        <v>3.3004069187752405E-4</v>
      </c>
      <c r="D74" s="4">
        <f>+IFR!T74</f>
        <v>3.0373468019519027E-4</v>
      </c>
      <c r="E74" s="4">
        <f>+claims!R74</f>
        <v>1.7364244735320938E-4</v>
      </c>
      <c r="F74" s="4">
        <f>+costs!L74</f>
        <v>6.127845169451061E-6</v>
      </c>
      <c r="H74" s="4">
        <f t="shared" si="6"/>
        <v>1.0894499571374134E-4</v>
      </c>
      <c r="J74" s="17">
        <f t="shared" si="7"/>
        <v>5268.0088365925521</v>
      </c>
      <c r="L74" s="7">
        <f>+J74/payroll!F74</f>
        <v>1.9904583187552809E-3</v>
      </c>
      <c r="O74" s="17">
        <v>6031.2225137678124</v>
      </c>
      <c r="P74" s="17">
        <f t="shared" si="8"/>
        <v>-763.21367717526027</v>
      </c>
      <c r="R74" s="4">
        <v>1.0889433415362731E-4</v>
      </c>
      <c r="S74" s="4">
        <f t="shared" si="5"/>
        <v>5.0661560114023869E-8</v>
      </c>
    </row>
    <row r="75" spans="1:19">
      <c r="A75" t="s">
        <v>119</v>
      </c>
      <c r="B75" t="s">
        <v>120</v>
      </c>
      <c r="C75" s="4">
        <f>+payroll!G75</f>
        <v>1.7474916086234152E-4</v>
      </c>
      <c r="D75" s="4">
        <f>+IFR!T75</f>
        <v>1.1656007920267161E-4</v>
      </c>
      <c r="E75" s="4">
        <f>+claims!R75</f>
        <v>0</v>
      </c>
      <c r="F75" s="4">
        <f>+costs!L75</f>
        <v>0</v>
      </c>
      <c r="H75" s="4">
        <f t="shared" si="6"/>
        <v>3.6413655008126641E-5</v>
      </c>
      <c r="J75" s="17">
        <f t="shared" si="7"/>
        <v>1760.7734536011221</v>
      </c>
      <c r="L75" s="7">
        <f>+J75/payroll!F75</f>
        <v>1.2564999183992678E-3</v>
      </c>
      <c r="O75" s="17">
        <v>2015.4748267645787</v>
      </c>
      <c r="P75" s="17">
        <f t="shared" si="8"/>
        <v>-254.70137316345654</v>
      </c>
      <c r="R75" s="4">
        <v>3.6389602400329442E-5</v>
      </c>
      <c r="S75" s="4">
        <f t="shared" si="5"/>
        <v>2.4052607797199498E-8</v>
      </c>
    </row>
    <row r="76" spans="1:19">
      <c r="A76" t="s">
        <v>121</v>
      </c>
      <c r="B76" t="s">
        <v>122</v>
      </c>
      <c r="C76" s="4">
        <f>+payroll!G76</f>
        <v>1.382624644782675E-3</v>
      </c>
      <c r="D76" s="4">
        <f>+IFR!T76</f>
        <v>9.6190565553617437E-4</v>
      </c>
      <c r="E76" s="4">
        <f>+claims!R76</f>
        <v>0</v>
      </c>
      <c r="F76" s="4">
        <f>+costs!L76</f>
        <v>1.4606107758304639E-4</v>
      </c>
      <c r="H76" s="4">
        <f t="shared" si="6"/>
        <v>3.8070293408968398E-4</v>
      </c>
      <c r="J76" s="17">
        <f t="shared" si="7"/>
        <v>18408.798015567831</v>
      </c>
      <c r="L76" s="7">
        <f>+J76/payroll!F76</f>
        <v>1.6603330794128614E-3</v>
      </c>
      <c r="O76" s="17">
        <v>21074.93806416565</v>
      </c>
      <c r="P76" s="17">
        <f t="shared" si="8"/>
        <v>-2666.1400485978193</v>
      </c>
      <c r="R76" s="4">
        <v>3.8051014410220508E-4</v>
      </c>
      <c r="S76" s="4">
        <f t="shared" si="5"/>
        <v>1.927899874789034E-7</v>
      </c>
    </row>
    <row r="77" spans="1:19">
      <c r="A77" t="s">
        <v>123</v>
      </c>
      <c r="B77" t="s">
        <v>124</v>
      </c>
      <c r="C77" s="4">
        <f>+payroll!G77</f>
        <v>1.5642077149200686E-4</v>
      </c>
      <c r="D77" s="4">
        <f>+IFR!T77</f>
        <v>8.8763859505871631E-5</v>
      </c>
      <c r="E77" s="4">
        <f>+claims!R77</f>
        <v>0</v>
      </c>
      <c r="F77" s="4">
        <f>+costs!L77</f>
        <v>1.2569017852212631E-4</v>
      </c>
      <c r="H77" s="4">
        <f t="shared" si="6"/>
        <v>1.0606218598801058E-4</v>
      </c>
      <c r="J77" s="17">
        <f t="shared" si="7"/>
        <v>5128.6112717033093</v>
      </c>
      <c r="L77" s="7">
        <f>+J77/payroll!F77</f>
        <v>4.0886453436123071E-3</v>
      </c>
      <c r="O77" s="17">
        <v>5873.2226810023049</v>
      </c>
      <c r="P77" s="17">
        <f t="shared" si="8"/>
        <v>-744.61140929899557</v>
      </c>
      <c r="R77" s="4">
        <v>1.0604163114920177E-4</v>
      </c>
      <c r="S77" s="4">
        <f t="shared" si="5"/>
        <v>2.0554838808811574E-8</v>
      </c>
    </row>
    <row r="78" spans="1:19">
      <c r="A78" t="s">
        <v>125</v>
      </c>
      <c r="B78" t="s">
        <v>126</v>
      </c>
      <c r="C78" s="4">
        <f>+payroll!G78</f>
        <v>4.0232144939931071E-4</v>
      </c>
      <c r="D78" s="4">
        <f>+IFR!T78</f>
        <v>3.3242807289464291E-4</v>
      </c>
      <c r="E78" s="4">
        <f>+claims!R78</f>
        <v>0</v>
      </c>
      <c r="F78" s="4">
        <f>+costs!L78</f>
        <v>1.4019250720388073E-4</v>
      </c>
      <c r="H78" s="4">
        <f t="shared" si="6"/>
        <v>1.7595919460907262E-4</v>
      </c>
      <c r="J78" s="17">
        <f t="shared" si="7"/>
        <v>8508.4641658615019</v>
      </c>
      <c r="L78" s="7">
        <f>+J78/payroll!F78</f>
        <v>2.6372546617430175E-3</v>
      </c>
      <c r="O78" s="17">
        <v>9742.3881738385317</v>
      </c>
      <c r="P78" s="17">
        <f t="shared" si="8"/>
        <v>-1233.9240079770298</v>
      </c>
      <c r="R78" s="4">
        <v>1.7589980652091091E-4</v>
      </c>
      <c r="S78" s="4">
        <f t="shared" si="5"/>
        <v>5.9388088161711934E-8</v>
      </c>
    </row>
    <row r="79" spans="1:19">
      <c r="A79" t="s">
        <v>127</v>
      </c>
      <c r="B79" t="s">
        <v>513</v>
      </c>
      <c r="C79" s="4">
        <f>+payroll!G79</f>
        <v>1.7729115764949922E-4</v>
      </c>
      <c r="D79" s="4">
        <f>+IFR!T79</f>
        <v>1.2669653592047372E-4</v>
      </c>
      <c r="E79" s="4">
        <f>+claims!R79</f>
        <v>0</v>
      </c>
      <c r="F79" s="4">
        <f>+costs!L79</f>
        <v>0</v>
      </c>
      <c r="H79" s="4">
        <f t="shared" si="6"/>
        <v>3.7998461696246621E-5</v>
      </c>
      <c r="J79" s="17">
        <f t="shared" si="7"/>
        <v>1837.4063965152131</v>
      </c>
      <c r="L79" s="7">
        <f>+J79/payroll!F79</f>
        <v>1.2923859555971731E-3</v>
      </c>
      <c r="O79" s="17">
        <v>2103.2022899479871</v>
      </c>
      <c r="P79" s="17">
        <f t="shared" si="8"/>
        <v>-265.79589343277394</v>
      </c>
      <c r="R79" s="4">
        <v>3.7973530645148276E-5</v>
      </c>
      <c r="S79" s="4">
        <f t="shared" si="5"/>
        <v>2.4931051098345237E-8</v>
      </c>
    </row>
    <row r="80" spans="1:19">
      <c r="A80" t="s">
        <v>128</v>
      </c>
      <c r="B80" t="s">
        <v>129</v>
      </c>
      <c r="C80" s="4">
        <f>+payroll!G80</f>
        <v>6.4486943617626791E-4</v>
      </c>
      <c r="D80" s="4">
        <f>+IFR!T80</f>
        <v>6.2386385906003947E-4</v>
      </c>
      <c r="E80" s="4">
        <f>+claims!R80</f>
        <v>8.6821223676604691E-5</v>
      </c>
      <c r="F80" s="4">
        <f>+costs!L80</f>
        <v>4.2037249934119718E-6</v>
      </c>
      <c r="H80" s="4">
        <f t="shared" si="6"/>
        <v>1.7413708045207631E-4</v>
      </c>
      <c r="J80" s="17">
        <f t="shared" si="7"/>
        <v>8420.3562778630621</v>
      </c>
      <c r="L80" s="7">
        <f>+J80/payroll!F80</f>
        <v>1.628293748194514E-3</v>
      </c>
      <c r="O80" s="17">
        <v>9639.1698458853243</v>
      </c>
      <c r="P80" s="17">
        <f t="shared" si="8"/>
        <v>-1218.8135680222622</v>
      </c>
      <c r="R80" s="4">
        <v>1.7403618914163871E-4</v>
      </c>
      <c r="S80" s="4">
        <f t="shared" si="5"/>
        <v>1.0089131043759521E-7</v>
      </c>
    </row>
    <row r="81" spans="1:19">
      <c r="A81" t="s">
        <v>492</v>
      </c>
      <c r="B81" t="s">
        <v>555</v>
      </c>
      <c r="C81" s="4">
        <f>+payroll!G81</f>
        <v>3.6186518675239167E-5</v>
      </c>
      <c r="D81" s="4">
        <f>+IFR!T81</f>
        <v>3.2194655425283888E-5</v>
      </c>
      <c r="E81" s="4">
        <f>+claims!R81</f>
        <v>0</v>
      </c>
      <c r="F81" s="4">
        <f>+costs!L81</f>
        <v>0</v>
      </c>
      <c r="H81" s="4">
        <f>(C81*$C$3)+(D81*$D$3)+(E81*$E$3)+(F81*$F$3)</f>
        <v>8.5476467625653819E-6</v>
      </c>
      <c r="J81" s="17">
        <f t="shared" si="7"/>
        <v>413.31938545926801</v>
      </c>
      <c r="L81" s="7">
        <f>+J81/payroll!F81</f>
        <v>1.4243379735153037E-3</v>
      </c>
      <c r="O81" s="17">
        <v>473.11622667201232</v>
      </c>
      <c r="P81" s="17">
        <f t="shared" si="8"/>
        <v>-59.796841212744312</v>
      </c>
      <c r="R81" s="4">
        <v>8.5421614545174739E-6</v>
      </c>
      <c r="S81" s="4">
        <f>+H81-R81</f>
        <v>5.4853080479080294E-9</v>
      </c>
    </row>
    <row r="82" spans="1:19">
      <c r="A82" t="s">
        <v>130</v>
      </c>
      <c r="B82" t="s">
        <v>507</v>
      </c>
      <c r="C82" s="4">
        <f>+payroll!G82</f>
        <v>7.8987408668833867E-4</v>
      </c>
      <c r="D82" s="4">
        <f>+IFR!T82</f>
        <v>7.4876530424693817E-4</v>
      </c>
      <c r="E82" s="4">
        <f>+claims!R82</f>
        <v>1.3023183551490704E-4</v>
      </c>
      <c r="F82" s="4">
        <f>+costs!L82</f>
        <v>1.9978836233404961E-5</v>
      </c>
      <c r="H82" s="4">
        <f t="shared" si="6"/>
        <v>2.2385200093418862E-4</v>
      </c>
      <c r="J82" s="17">
        <f t="shared" si="7"/>
        <v>10824.309196438744</v>
      </c>
      <c r="L82" s="7">
        <f>+J82/payroll!F82</f>
        <v>1.7088990365760751E-3</v>
      </c>
      <c r="O82" s="17">
        <v>12391.477689353138</v>
      </c>
      <c r="P82" s="17">
        <f t="shared" si="8"/>
        <v>-1567.1684929143939</v>
      </c>
      <c r="R82" s="4">
        <v>2.2372938638582377E-4</v>
      </c>
      <c r="S82" s="4">
        <f t="shared" si="5"/>
        <v>1.2261454836485705E-7</v>
      </c>
    </row>
    <row r="83" spans="1:19">
      <c r="A83" t="s">
        <v>131</v>
      </c>
      <c r="B83" t="s">
        <v>132</v>
      </c>
      <c r="C83" s="4">
        <f>+payroll!G83</f>
        <v>1.627338643552934E-4</v>
      </c>
      <c r="D83" s="4">
        <f>+IFR!T83</f>
        <v>1.6920374605886127E-4</v>
      </c>
      <c r="E83" s="4">
        <f>+claims!R83</f>
        <v>0</v>
      </c>
      <c r="F83" s="4">
        <f>+costs!L83</f>
        <v>0</v>
      </c>
      <c r="H83" s="4">
        <f t="shared" si="6"/>
        <v>4.1492201301769336E-5</v>
      </c>
      <c r="J83" s="17">
        <f t="shared" si="7"/>
        <v>2006.3453275240984</v>
      </c>
      <c r="L83" s="7">
        <f>+J83/payroll!F83</f>
        <v>1.5374529322473129E-3</v>
      </c>
      <c r="O83" s="17">
        <v>2296.6364568576582</v>
      </c>
      <c r="P83" s="17">
        <f t="shared" si="8"/>
        <v>-290.29112933355987</v>
      </c>
      <c r="R83" s="4">
        <v>4.1466004146185015E-5</v>
      </c>
      <c r="S83" s="4">
        <f t="shared" si="5"/>
        <v>2.6197155584321244E-8</v>
      </c>
    </row>
    <row r="84" spans="1:19">
      <c r="A84" t="s">
        <v>133</v>
      </c>
      <c r="B84" t="s">
        <v>556</v>
      </c>
      <c r="C84" s="4">
        <f>+payroll!G84</f>
        <v>5.0704875788879834E-4</v>
      </c>
      <c r="D84" s="4">
        <f>+IFR!T84</f>
        <v>4.5453509330127816E-4</v>
      </c>
      <c r="E84" s="4">
        <f>+claims!R84</f>
        <v>1.3023183551490704E-4</v>
      </c>
      <c r="F84" s="4">
        <f>+costs!L84</f>
        <v>1.1183857269874079E-5</v>
      </c>
      <c r="H84" s="4">
        <f t="shared" si="6"/>
        <v>1.4644307108792006E-4</v>
      </c>
      <c r="J84" s="17">
        <f t="shared" si="7"/>
        <v>7081.2191739028976</v>
      </c>
      <c r="L84" s="7">
        <f>+J84/payroll!F84</f>
        <v>1.7415357548045932E-3</v>
      </c>
      <c r="O84" s="17">
        <v>8106.628308471224</v>
      </c>
      <c r="P84" s="17">
        <f t="shared" si="8"/>
        <v>-1025.4091345683264</v>
      </c>
      <c r="R84" s="4">
        <v>1.4636599625810197E-4</v>
      </c>
      <c r="S84" s="4">
        <f t="shared" si="5"/>
        <v>7.7074829818088702E-8</v>
      </c>
    </row>
    <row r="85" spans="1:19">
      <c r="A85" t="s">
        <v>134</v>
      </c>
      <c r="B85" t="s">
        <v>135</v>
      </c>
      <c r="C85" s="4">
        <f>+payroll!G85</f>
        <v>4.9777310968574453E-5</v>
      </c>
      <c r="D85" s="4">
        <f>+IFR!T85</f>
        <v>4.8811420220934768E-5</v>
      </c>
      <c r="E85" s="4">
        <f>+claims!R85</f>
        <v>4.3410611838302346E-5</v>
      </c>
      <c r="F85" s="4">
        <f>+costs!L85</f>
        <v>2.269153907035356E-6</v>
      </c>
      <c r="H85" s="4">
        <f t="shared" si="6"/>
        <v>2.0196675518655219E-5</v>
      </c>
      <c r="J85" s="17">
        <f t="shared" si="7"/>
        <v>976.60534478912552</v>
      </c>
      <c r="L85" s="7">
        <f>+J85/payroll!F85</f>
        <v>2.4465931008985546E-3</v>
      </c>
      <c r="O85" s="17">
        <v>1118.1796340657099</v>
      </c>
      <c r="P85" s="17">
        <f t="shared" si="8"/>
        <v>-141.57428927658441</v>
      </c>
      <c r="R85" s="4">
        <v>2.0188846695305282E-5</v>
      </c>
      <c r="S85" s="4">
        <f t="shared" si="5"/>
        <v>7.8288233499366306E-9</v>
      </c>
    </row>
    <row r="86" spans="1:19">
      <c r="A86" t="s">
        <v>136</v>
      </c>
      <c r="B86" t="s">
        <v>557</v>
      </c>
      <c r="C86" s="4">
        <f>+payroll!G86</f>
        <v>1.953161212346145E-5</v>
      </c>
      <c r="D86" s="4">
        <f>+IFR!T86</f>
        <v>1.8164059192361584E-5</v>
      </c>
      <c r="E86" s="4">
        <f>+claims!R86</f>
        <v>0</v>
      </c>
      <c r="F86" s="4">
        <f>+costs!L86</f>
        <v>0</v>
      </c>
      <c r="H86" s="4">
        <f t="shared" si="6"/>
        <v>4.7119589144778797E-6</v>
      </c>
      <c r="J86" s="17">
        <f t="shared" si="7"/>
        <v>227.84563014122563</v>
      </c>
      <c r="L86" s="7">
        <f>+J86/payroll!F86</f>
        <v>1.4547109045249568E-3</v>
      </c>
      <c r="O86" s="17">
        <v>260.8098861307497</v>
      </c>
      <c r="P86" s="17">
        <f t="shared" si="8"/>
        <v>-32.964255989524077</v>
      </c>
      <c r="R86" s="4">
        <v>4.7089489446060762E-6</v>
      </c>
      <c r="S86" s="4">
        <f t="shared" si="5"/>
        <v>3.0099698718034383E-9</v>
      </c>
    </row>
    <row r="87" spans="1:19">
      <c r="A87" t="s">
        <v>137</v>
      </c>
      <c r="B87" t="s">
        <v>138</v>
      </c>
      <c r="C87" s="4">
        <f>+payroll!G87</f>
        <v>5.5961313371438657E-5</v>
      </c>
      <c r="D87" s="4">
        <f>+IFR!T87</f>
        <v>6.1867906455784777E-5</v>
      </c>
      <c r="E87" s="4">
        <f>+claims!R87</f>
        <v>4.3410611838302346E-5</v>
      </c>
      <c r="F87" s="4">
        <f>+costs!L87</f>
        <v>3.0019640554097913E-4</v>
      </c>
      <c r="H87" s="4">
        <f t="shared" si="6"/>
        <v>2.0135808757873575E-4</v>
      </c>
      <c r="J87" s="17">
        <f t="shared" si="7"/>
        <v>9736.6214733841389</v>
      </c>
      <c r="L87" s="7">
        <f>+J87/payroll!F87</f>
        <v>2.1696739249555563E-2</v>
      </c>
      <c r="O87" s="17">
        <v>11151.909016961667</v>
      </c>
      <c r="P87" s="17">
        <f t="shared" si="8"/>
        <v>-1415.2875435775277</v>
      </c>
      <c r="R87" s="4">
        <v>2.0134884829265377E-4</v>
      </c>
      <c r="S87" s="4">
        <f t="shared" si="5"/>
        <v>9.2392860819761127E-9</v>
      </c>
    </row>
    <row r="88" spans="1:19">
      <c r="A88" t="s">
        <v>139</v>
      </c>
      <c r="B88" t="s">
        <v>140</v>
      </c>
      <c r="C88" s="4">
        <f>+payroll!G88</f>
        <v>3.7443617347008292E-5</v>
      </c>
      <c r="D88" s="4">
        <f>+IFR!T88</f>
        <v>3.6190673811423789E-5</v>
      </c>
      <c r="E88" s="4">
        <f>+claims!R88</f>
        <v>0</v>
      </c>
      <c r="F88" s="4">
        <f>+costs!L88</f>
        <v>0</v>
      </c>
      <c r="H88" s="4">
        <f t="shared" si="6"/>
        <v>9.2042863948040093E-6</v>
      </c>
      <c r="J88" s="17">
        <f t="shared" si="7"/>
        <v>445.07103556882561</v>
      </c>
      <c r="L88" s="7">
        <f>+J88/payroll!F88</f>
        <v>1.4822641861711278E-3</v>
      </c>
      <c r="O88" s="17">
        <v>509.46434063203617</v>
      </c>
      <c r="P88" s="17">
        <f t="shared" si="8"/>
        <v>-64.393305063210562</v>
      </c>
      <c r="R88" s="4">
        <v>9.1984303383766879E-6</v>
      </c>
      <c r="S88" s="4">
        <f t="shared" si="5"/>
        <v>5.8560564273214127E-9</v>
      </c>
    </row>
    <row r="89" spans="1:19">
      <c r="A89" t="s">
        <v>141</v>
      </c>
      <c r="B89" t="s">
        <v>142</v>
      </c>
      <c r="C89" s="4">
        <f>+payroll!G89</f>
        <v>3.9254679769162631E-4</v>
      </c>
      <c r="D89" s="4">
        <f>+IFR!T89</f>
        <v>3.4056850615428496E-4</v>
      </c>
      <c r="E89" s="4">
        <f>+claims!R89</f>
        <v>0</v>
      </c>
      <c r="F89" s="4">
        <f>+costs!L89</f>
        <v>0</v>
      </c>
      <c r="H89" s="4">
        <f t="shared" si="6"/>
        <v>9.1639412980738902E-5</v>
      </c>
      <c r="J89" s="17">
        <f t="shared" si="7"/>
        <v>4431.2015820456463</v>
      </c>
      <c r="L89" s="7">
        <f>+J89/payroll!F89</f>
        <v>1.4076806800793059E-3</v>
      </c>
      <c r="O89" s="17">
        <v>5072.2757052810002</v>
      </c>
      <c r="P89" s="17">
        <f t="shared" si="8"/>
        <v>-641.07412323535391</v>
      </c>
      <c r="R89" s="4">
        <v>9.1580452273039563E-5</v>
      </c>
      <c r="S89" s="4">
        <f t="shared" si="5"/>
        <v>5.8960707699338847E-8</v>
      </c>
    </row>
    <row r="90" spans="1:19">
      <c r="A90" t="s">
        <v>143</v>
      </c>
      <c r="B90" t="s">
        <v>144</v>
      </c>
      <c r="C90" s="4">
        <f>+payroll!G90</f>
        <v>7.3454806820993443E-5</v>
      </c>
      <c r="D90" s="4">
        <f>+IFR!T90</f>
        <v>6.6528687893289596E-5</v>
      </c>
      <c r="E90" s="4">
        <f>+claims!R90</f>
        <v>0</v>
      </c>
      <c r="F90" s="4">
        <f>+costs!L90</f>
        <v>0</v>
      </c>
      <c r="H90" s="4">
        <f t="shared" si="6"/>
        <v>1.749793683928538E-5</v>
      </c>
      <c r="J90" s="17">
        <f t="shared" si="7"/>
        <v>846.10849068918799</v>
      </c>
      <c r="L90" s="7">
        <f>+J90/payroll!F90</f>
        <v>1.436414941704799E-3</v>
      </c>
      <c r="O90" s="17">
        <v>968.5200953108955</v>
      </c>
      <c r="P90" s="17">
        <f t="shared" si="8"/>
        <v>-122.41160462170751</v>
      </c>
      <c r="R90" s="4">
        <v>1.7486728545089096E-5</v>
      </c>
      <c r="S90" s="4">
        <f t="shared" si="5"/>
        <v>1.1208294196283591E-8</v>
      </c>
    </row>
    <row r="91" spans="1:19">
      <c r="A91" t="s">
        <v>145</v>
      </c>
      <c r="B91" t="s">
        <v>146</v>
      </c>
      <c r="C91" s="4">
        <f>+payroll!G91</f>
        <v>5.2860132275419545E-2</v>
      </c>
      <c r="D91" s="4">
        <f>+IFR!T91</f>
        <v>6.0007670711983867E-2</v>
      </c>
      <c r="E91" s="4">
        <f>+claims!R91</f>
        <v>2.4483585076802521E-2</v>
      </c>
      <c r="F91" s="4">
        <f>+costs!L91</f>
        <v>2.7730371612767157E-2</v>
      </c>
      <c r="H91" s="4">
        <f t="shared" ref="H91:H96" si="9">(C91*$C$3)+(D91*$D$3)+(E91*$E$3)+(F91*$F$3)</f>
        <v>3.4419236102606096E-2</v>
      </c>
      <c r="J91" s="17">
        <f t="shared" ref="J91:J96" si="10">(+H91*$J$279)</f>
        <v>1664333.8112906469</v>
      </c>
      <c r="L91" s="7">
        <f>+J91/payroll!F91</f>
        <v>3.9263252435760938E-3</v>
      </c>
      <c r="O91" s="17">
        <v>1905855.2941815879</v>
      </c>
      <c r="P91" s="17">
        <f t="shared" si="8"/>
        <v>-241521.48289094097</v>
      </c>
      <c r="R91" s="4">
        <v>3.4410410622276566E-2</v>
      </c>
      <c r="S91" s="4">
        <f t="shared" ref="S91:S96" si="11">+H91-R91</f>
        <v>8.8254803295301221E-6</v>
      </c>
    </row>
    <row r="92" spans="1:19">
      <c r="A92" t="s">
        <v>147</v>
      </c>
      <c r="B92" t="s">
        <v>497</v>
      </c>
      <c r="C92" s="4">
        <f>+payroll!G92</f>
        <v>5.0145539826567186E-2</v>
      </c>
      <c r="D92" s="4">
        <f>+IFR!T92</f>
        <v>5.7825345998010813E-2</v>
      </c>
      <c r="E92" s="4">
        <f>+claims!R92</f>
        <v>3.4468025799612063E-2</v>
      </c>
      <c r="F92" s="4">
        <f>+costs!L92</f>
        <v>2.8707321510448126E-2</v>
      </c>
      <c r="H92" s="4">
        <f>(C92*$C$3)+(D92*$D$3)+(E92*$E$3)+(F92*$F$3)</f>
        <v>3.5890957504282936E-2</v>
      </c>
      <c r="J92" s="17">
        <f t="shared" si="10"/>
        <v>1735498.5426144013</v>
      </c>
      <c r="L92" s="7">
        <f>+J92/payroll!F92</f>
        <v>4.3158468400496808E-3</v>
      </c>
      <c r="O92" s="17">
        <v>1987390.0515266501</v>
      </c>
      <c r="P92" s="17">
        <f t="shared" si="8"/>
        <v>-251891.50891224877</v>
      </c>
      <c r="R92" s="4">
        <v>3.5882528935139386E-2</v>
      </c>
      <c r="S92" s="4">
        <f>+H92-R92</f>
        <v>8.428569143549558E-6</v>
      </c>
    </row>
    <row r="93" spans="1:19">
      <c r="A93" t="s">
        <v>148</v>
      </c>
      <c r="B93" t="s">
        <v>149</v>
      </c>
      <c r="C93" s="4">
        <f>+payroll!G93</f>
        <v>9.904762439860643E-5</v>
      </c>
      <c r="D93" s="4">
        <f>+IFR!T93</f>
        <v>9.5580895614738286E-5</v>
      </c>
      <c r="E93" s="4">
        <f>+claims!R93</f>
        <v>8.6821223676604691E-5</v>
      </c>
      <c r="F93" s="4">
        <f>+costs!L93</f>
        <v>0</v>
      </c>
      <c r="H93" s="4">
        <f>(C93*$C$3)+(D93*$D$3)+(E93*$E$3)+(F93*$F$3)</f>
        <v>3.7351748553158791E-5</v>
      </c>
      <c r="J93" s="17">
        <f t="shared" si="10"/>
        <v>1806.1347393802769</v>
      </c>
      <c r="L93" s="7">
        <f>+J93/payroll!F93</f>
        <v>2.2739460883074805E-3</v>
      </c>
      <c r="O93" s="17">
        <v>2067.9068212531638</v>
      </c>
      <c r="P93" s="17">
        <f t="shared" si="8"/>
        <v>-261.77208187288693</v>
      </c>
      <c r="R93" s="4">
        <v>3.7336267378308218E-5</v>
      </c>
      <c r="S93" s="4">
        <f>+H93-R93</f>
        <v>1.5481174850573334E-8</v>
      </c>
    </row>
    <row r="94" spans="1:19">
      <c r="A94" t="s">
        <v>496</v>
      </c>
      <c r="B94" t="s">
        <v>501</v>
      </c>
      <c r="C94" s="4">
        <f>+payroll!G94</f>
        <v>5.6644230315063188E-2</v>
      </c>
      <c r="D94" s="4">
        <f>+IFR!T94</f>
        <v>6.4027214547649841E-2</v>
      </c>
      <c r="E94" s="4">
        <f>+claims!R94</f>
        <v>8.5724534535426528E-2</v>
      </c>
      <c r="F94" s="4">
        <f>+costs!L94</f>
        <v>8.0531956681529501E-2</v>
      </c>
      <c r="H94" s="4">
        <f t="shared" si="9"/>
        <v>7.6261784797070797E-2</v>
      </c>
      <c r="J94" s="17">
        <f t="shared" si="10"/>
        <v>3687620.1019907487</v>
      </c>
      <c r="L94" s="7">
        <f>+J94/payroll!F94</f>
        <v>8.1182902710045853E-3</v>
      </c>
      <c r="O94" s="17">
        <v>4223313.0162817612</v>
      </c>
      <c r="P94" s="17">
        <f t="shared" si="8"/>
        <v>-535692.91429101257</v>
      </c>
      <c r="R94" s="4">
        <v>7.6252344824042195E-2</v>
      </c>
      <c r="S94" s="4">
        <f t="shared" si="11"/>
        <v>9.4399730286021111E-6</v>
      </c>
    </row>
    <row r="95" spans="1:19">
      <c r="A95" t="s">
        <v>494</v>
      </c>
      <c r="B95" t="s">
        <v>502</v>
      </c>
      <c r="C95" s="4">
        <f>+payroll!G95</f>
        <v>1.9861432333137294E-2</v>
      </c>
      <c r="D95" s="4">
        <f>+IFR!T95</f>
        <v>1.688993204044572E-2</v>
      </c>
      <c r="E95" s="4">
        <f>+claims!R95</f>
        <v>4.9053991377281652E-3</v>
      </c>
      <c r="F95" s="4">
        <f>+costs!L95</f>
        <v>4.0886424120375056E-3</v>
      </c>
      <c r="H95" s="4">
        <f t="shared" si="9"/>
        <v>7.7829158645796054E-3</v>
      </c>
      <c r="J95" s="17">
        <f t="shared" si="10"/>
        <v>376341.00841852895</v>
      </c>
      <c r="L95" s="7">
        <f>+J95/payroll!F95</f>
        <v>2.3628984697046363E-3</v>
      </c>
      <c r="O95" s="17">
        <v>430900.60137123382</v>
      </c>
      <c r="P95" s="17">
        <f t="shared" si="8"/>
        <v>-54559.592952704872</v>
      </c>
      <c r="R95" s="4">
        <v>7.7799540583364558E-3</v>
      </c>
      <c r="S95" s="4">
        <f t="shared" si="11"/>
        <v>2.9618062431496089E-6</v>
      </c>
    </row>
    <row r="96" spans="1:19">
      <c r="A96" t="s">
        <v>495</v>
      </c>
      <c r="B96" t="s">
        <v>503</v>
      </c>
      <c r="C96" s="4">
        <f>+payroll!G96</f>
        <v>6.3650607994263794E-2</v>
      </c>
      <c r="D96" s="4">
        <f>+IFR!T96</f>
        <v>8.384806187269353E-2</v>
      </c>
      <c r="E96" s="4">
        <f>+claims!R96</f>
        <v>0.23102442189631273</v>
      </c>
      <c r="F96" s="4">
        <f>+costs!L96</f>
        <v>0.16620617587168157</v>
      </c>
      <c r="H96" s="4">
        <f t="shared" si="9"/>
        <v>0.15281470254082552</v>
      </c>
      <c r="J96" s="17">
        <f t="shared" si="10"/>
        <v>7389317.8669866351</v>
      </c>
      <c r="L96" s="7">
        <f>+J96/payroll!F96</f>
        <v>1.4476909996607586E-2</v>
      </c>
      <c r="O96" s="17">
        <v>8463167.6198556162</v>
      </c>
      <c r="P96" s="17">
        <f t="shared" si="8"/>
        <v>-1073849.7528689811</v>
      </c>
      <c r="R96" s="4">
        <v>0.1528033496842387</v>
      </c>
      <c r="S96" s="4">
        <f t="shared" si="11"/>
        <v>1.1352856586821503E-5</v>
      </c>
    </row>
    <row r="97" spans="1:19">
      <c r="A97" t="s">
        <v>520</v>
      </c>
      <c r="B97" t="s">
        <v>570</v>
      </c>
      <c r="C97" s="4">
        <f>+payroll!G97</f>
        <v>1.3025697147414883E-4</v>
      </c>
      <c r="D97" s="4">
        <f>+IFR!T97</f>
        <v>6.7423612265834232E-5</v>
      </c>
      <c r="E97" s="4">
        <f>+claims!R97</f>
        <v>4.3410611838302346E-5</v>
      </c>
      <c r="F97" s="4">
        <f>+costs!L97</f>
        <v>5.9158300104713954E-6</v>
      </c>
      <c r="H97" s="4">
        <f>(C97*$C$3)+(D97*$D$3)+(E97*$E$3)+(F97*$F$3)</f>
        <v>3.4771162749526065E-5</v>
      </c>
      <c r="J97" s="17">
        <f t="shared" ref="J97:J104" si="12">(+H97*$J$279)</f>
        <v>1681.3511389215382</v>
      </c>
      <c r="L97" s="7">
        <f>+J97/payroll!F97</f>
        <v>1.6096502735190529E-3</v>
      </c>
      <c r="O97" s="17">
        <v>1924.9104070898809</v>
      </c>
      <c r="P97" s="17">
        <f>+J97-O97</f>
        <v>-243.55926816834267</v>
      </c>
      <c r="R97" s="4">
        <v>3.4754452618345201E-5</v>
      </c>
      <c r="S97" s="4">
        <f>+H97-R97</f>
        <v>1.671013118086334E-8</v>
      </c>
    </row>
    <row r="98" spans="1:19">
      <c r="A98" t="s">
        <v>150</v>
      </c>
      <c r="B98" t="s">
        <v>151</v>
      </c>
      <c r="C98" s="4">
        <f>+payroll!G98</f>
        <v>3.6698188069110922E-3</v>
      </c>
      <c r="D98" s="4">
        <f>+IFR!T98</f>
        <v>3.2918392461368643E-3</v>
      </c>
      <c r="E98" s="4">
        <f>+claims!R98</f>
        <v>1.9968881445619081E-3</v>
      </c>
      <c r="F98" s="4">
        <f>+costs!L98</f>
        <v>2.0557638385868735E-3</v>
      </c>
      <c r="H98" s="4">
        <f t="shared" si="6"/>
        <v>2.4031987814674052E-3</v>
      </c>
      <c r="J98" s="17">
        <f t="shared" si="12"/>
        <v>116206.09403780001</v>
      </c>
      <c r="L98" s="7">
        <f>+J98/payroll!F98</f>
        <v>3.9487384038036045E-3</v>
      </c>
      <c r="O98" s="17">
        <v>133072.6844283737</v>
      </c>
      <c r="P98" s="17">
        <f t="shared" si="8"/>
        <v>-16866.590390573692</v>
      </c>
      <c r="R98" s="4">
        <v>2.4026408131658907E-3</v>
      </c>
      <c r="S98" s="4">
        <f t="shared" si="5"/>
        <v>5.5796830151447901E-7</v>
      </c>
    </row>
    <row r="99" spans="1:19">
      <c r="A99" t="s">
        <v>152</v>
      </c>
      <c r="B99" t="s">
        <v>153</v>
      </c>
      <c r="C99" s="4">
        <f>+payroll!G99</f>
        <v>1.0473027099785629E-3</v>
      </c>
      <c r="D99" s="4">
        <f>+IFR!T99</f>
        <v>1.0604010909883727E-3</v>
      </c>
      <c r="E99" s="4">
        <f>+claims!R99</f>
        <v>9.1162284860434918E-4</v>
      </c>
      <c r="F99" s="4">
        <f>+costs!L99</f>
        <v>1.6976381907348459E-3</v>
      </c>
      <c r="H99" s="4">
        <f t="shared" si="6"/>
        <v>1.4187893168524268E-3</v>
      </c>
      <c r="J99" s="17">
        <f t="shared" si="12"/>
        <v>68605.213203922933</v>
      </c>
      <c r="L99" s="7">
        <f>+J99/payroll!F99</f>
        <v>8.1688133469366205E-3</v>
      </c>
      <c r="O99" s="17">
        <v>78571.838217606535</v>
      </c>
      <c r="P99" s="17">
        <f t="shared" si="8"/>
        <v>-9966.6250136836024</v>
      </c>
      <c r="R99" s="4">
        <v>1.4186225075267017E-3</v>
      </c>
      <c r="S99" s="4">
        <f t="shared" si="5"/>
        <v>1.6680932572515558E-7</v>
      </c>
    </row>
    <row r="100" spans="1:19">
      <c r="A100" t="s">
        <v>154</v>
      </c>
      <c r="B100" t="s">
        <v>155</v>
      </c>
      <c r="C100" s="4">
        <f>+payroll!G100</f>
        <v>8.5446195839782699E-5</v>
      </c>
      <c r="D100" s="4">
        <f>+IFR!T100</f>
        <v>6.9247265244353848E-5</v>
      </c>
      <c r="E100" s="4">
        <f>+claims!R100</f>
        <v>0</v>
      </c>
      <c r="F100" s="4">
        <f>+costs!L100</f>
        <v>0</v>
      </c>
      <c r="H100" s="4">
        <f t="shared" si="6"/>
        <v>1.9336682635517068E-5</v>
      </c>
      <c r="J100" s="17">
        <f t="shared" si="12"/>
        <v>935.02059756785366</v>
      </c>
      <c r="L100" s="7">
        <f>+J100/payroll!F100</f>
        <v>1.3645910784867168E-3</v>
      </c>
      <c r="O100" s="17">
        <v>1070.2877823542881</v>
      </c>
      <c r="P100" s="17">
        <f t="shared" si="8"/>
        <v>-135.26718478643443</v>
      </c>
      <c r="R100" s="4">
        <v>1.9324154455615134E-5</v>
      </c>
      <c r="S100" s="4">
        <f t="shared" si="5"/>
        <v>1.2528179901934373E-8</v>
      </c>
    </row>
    <row r="101" spans="1:19">
      <c r="A101" t="s">
        <v>156</v>
      </c>
      <c r="B101" t="s">
        <v>157</v>
      </c>
      <c r="C101" s="4">
        <f>+payroll!G101</f>
        <v>2.7117644962254958E-3</v>
      </c>
      <c r="D101" s="4">
        <f>+IFR!T101</f>
        <v>1.8049299152618143E-3</v>
      </c>
      <c r="E101" s="4">
        <f>+claims!R101</f>
        <v>7.379804012511399E-4</v>
      </c>
      <c r="F101" s="4">
        <f>+costs!L101</f>
        <v>2.2601015744047636E-5</v>
      </c>
      <c r="H101" s="4">
        <f t="shared" si="6"/>
        <v>6.8884447107001338E-4</v>
      </c>
      <c r="J101" s="17">
        <f t="shared" si="12"/>
        <v>33308.907278033374</v>
      </c>
      <c r="L101" s="7">
        <f>+J101/payroll!F101</f>
        <v>1.5317309822892404E-3</v>
      </c>
      <c r="O101" s="17">
        <v>38131.686285190859</v>
      </c>
      <c r="P101" s="17">
        <f t="shared" si="8"/>
        <v>-4822.7790071574855</v>
      </c>
      <c r="R101" s="4">
        <v>6.8847146307437926E-4</v>
      </c>
      <c r="S101" s="4">
        <f t="shared" si="5"/>
        <v>3.7300799563412101E-7</v>
      </c>
    </row>
    <row r="102" spans="1:19">
      <c r="A102" t="s">
        <v>158</v>
      </c>
      <c r="B102" t="s">
        <v>489</v>
      </c>
      <c r="C102" s="4">
        <f>+payroll!G102</f>
        <v>1.9799168908177449E-2</v>
      </c>
      <c r="D102" s="4">
        <f>+IFR!T102</f>
        <v>1.5536798395845054E-2</v>
      </c>
      <c r="E102" s="4">
        <f>+claims!R102</f>
        <v>2.3875836511066287E-3</v>
      </c>
      <c r="F102" s="4">
        <f>+costs!L102</f>
        <v>1.8379579531410714E-3</v>
      </c>
      <c r="H102" s="4">
        <f t="shared" si="6"/>
        <v>5.8779082325534507E-3</v>
      </c>
      <c r="J102" s="17">
        <f t="shared" si="12"/>
        <v>284224.82654580579</v>
      </c>
      <c r="L102" s="7">
        <f>+J102/payroll!F102</f>
        <v>1.7901487979026167E-3</v>
      </c>
      <c r="O102" s="17">
        <v>325394.8561054602</v>
      </c>
      <c r="P102" s="17">
        <f t="shared" si="8"/>
        <v>-41170.029559654417</v>
      </c>
      <c r="R102" s="4">
        <v>5.8750371275032636E-3</v>
      </c>
      <c r="S102" s="4">
        <f t="shared" si="5"/>
        <v>2.8711050501870755E-6</v>
      </c>
    </row>
    <row r="103" spans="1:19">
      <c r="A103" t="s">
        <v>159</v>
      </c>
      <c r="B103" t="s">
        <v>558</v>
      </c>
      <c r="C103" s="4">
        <f>+payroll!G103</f>
        <v>4.1478906444415307E-4</v>
      </c>
      <c r="D103" s="4">
        <f>+IFR!T103</f>
        <v>3.5575949232820423E-4</v>
      </c>
      <c r="E103" s="4">
        <f>+claims!R103</f>
        <v>4.3410611838302346E-5</v>
      </c>
      <c r="F103" s="4">
        <f>+costs!L103</f>
        <v>0</v>
      </c>
      <c r="H103" s="4">
        <f>(C103*$C$3)+(D103*$D$3)+(E103*$E$3)+(F103*$F$3)</f>
        <v>1.0283016137229002E-4</v>
      </c>
      <c r="J103" s="17">
        <f t="shared" si="12"/>
        <v>4972.3275055316335</v>
      </c>
      <c r="L103" s="7">
        <f>+J103/payroll!F103</f>
        <v>1.4948806133043169E-3</v>
      </c>
      <c r="O103" s="17">
        <v>5691.9157978687836</v>
      </c>
      <c r="P103" s="17">
        <f t="shared" si="8"/>
        <v>-719.58829233715005</v>
      </c>
      <c r="R103" s="4">
        <v>1.0276811698665427E-4</v>
      </c>
      <c r="S103" s="4">
        <f>+H103-R103</f>
        <v>6.2044385635751553E-8</v>
      </c>
    </row>
    <row r="104" spans="1:19">
      <c r="A104" t="s">
        <v>525</v>
      </c>
      <c r="B104" t="s">
        <v>526</v>
      </c>
      <c r="C104" s="4">
        <f>+payroll!G104</f>
        <v>2.5288807354794918E-3</v>
      </c>
      <c r="D104" s="4">
        <f>+IFR!T104</f>
        <v>2.2467437827412952E-3</v>
      </c>
      <c r="E104" s="4">
        <f>+claims!R104</f>
        <v>2.2139412037534196E-3</v>
      </c>
      <c r="F104" s="4">
        <f>+costs!L104</f>
        <v>5.0474323641054814E-4</v>
      </c>
      <c r="H104" s="4">
        <f>(C104*$C$3)+(D104*$D$3)+(E104*$E$3)+(F104*$F$3)</f>
        <v>1.2318901871869402E-3</v>
      </c>
      <c r="J104" s="17">
        <f t="shared" si="12"/>
        <v>59567.751132546182</v>
      </c>
      <c r="L104" s="7">
        <f>+J104/payroll!F104</f>
        <v>2.9373583877986185E-3</v>
      </c>
      <c r="O104" s="17">
        <v>68208.259730365549</v>
      </c>
      <c r="P104" s="17">
        <f t="shared" si="8"/>
        <v>-8640.5085978193674</v>
      </c>
      <c r="R104" s="4">
        <v>1.2315070468981487E-3</v>
      </c>
      <c r="S104" s="4">
        <f>+H104-R104</f>
        <v>3.8314028879150169E-7</v>
      </c>
    </row>
    <row r="105" spans="1:19" ht="6" customHeight="1">
      <c r="C105" s="4"/>
      <c r="D105" s="4"/>
      <c r="E105" s="4"/>
      <c r="F105" s="4"/>
      <c r="H105" s="4"/>
      <c r="J105" s="17"/>
      <c r="L105" s="7"/>
      <c r="O105" s="17"/>
      <c r="P105" s="17"/>
      <c r="R105" s="4"/>
      <c r="S105" s="4"/>
    </row>
    <row r="106" spans="1:19" outlineLevel="1">
      <c r="A106" t="s">
        <v>160</v>
      </c>
      <c r="B106" t="s">
        <v>161</v>
      </c>
      <c r="C106" s="4">
        <f>+payroll!G106</f>
        <v>6.3535820017954203E-4</v>
      </c>
      <c r="D106" s="4">
        <f>+IFR!T106</f>
        <v>3.5256070631083222E-4</v>
      </c>
      <c r="E106" s="4">
        <f>+claims!R106</f>
        <v>8.6821223676604691E-5</v>
      </c>
      <c r="F106" s="4">
        <f>+costs!L106</f>
        <v>2.5758927361374848E-4</v>
      </c>
      <c r="H106" s="4">
        <f t="shared" si="6"/>
        <v>2.9106661103103657E-4</v>
      </c>
      <c r="J106" s="17">
        <f>(+H106*$J$279)</f>
        <v>14074.455360735272</v>
      </c>
      <c r="L106" s="7">
        <f>+J106/payroll!F106</f>
        <v>2.762403020671675E-3</v>
      </c>
      <c r="O106" s="17">
        <v>16116.421259143277</v>
      </c>
      <c r="P106" s="17">
        <f t="shared" si="8"/>
        <v>-2041.9658984080052</v>
      </c>
      <c r="R106" s="4">
        <v>2.909836203104036E-4</v>
      </c>
      <c r="S106" s="4">
        <f t="shared" ref="S106:S171" si="13">+H106-R106</f>
        <v>8.2990720632963259E-8</v>
      </c>
    </row>
    <row r="107" spans="1:19" outlineLevel="1">
      <c r="A107" t="s">
        <v>162</v>
      </c>
      <c r="B107" t="s">
        <v>163</v>
      </c>
      <c r="C107" s="31">
        <f>+payroll!G107</f>
        <v>1.8037578105367658E-2</v>
      </c>
      <c r="D107" s="31">
        <f>+IFR!T107</f>
        <v>2.0239119821722776E-2</v>
      </c>
      <c r="E107" s="31">
        <f>+claims!R107</f>
        <v>0.1136649751759844</v>
      </c>
      <c r="F107" s="31">
        <f>+costs!L107</f>
        <v>0.15139831253813729</v>
      </c>
      <c r="H107" s="31">
        <f t="shared" si="6"/>
        <v>0.11267332104016634</v>
      </c>
      <c r="J107" s="23">
        <f>(+H107*$J$279)</f>
        <v>5448291.1032228256</v>
      </c>
      <c r="L107" s="33">
        <f>+J107/payroll!F107</f>
        <v>3.7666577532500661E-2</v>
      </c>
      <c r="O107" s="23">
        <v>6240359.5398634896</v>
      </c>
      <c r="P107" s="23">
        <f t="shared" si="8"/>
        <v>-792068.436640664</v>
      </c>
      <c r="R107" s="31">
        <v>0.11267032436980179</v>
      </c>
      <c r="S107" s="31">
        <f t="shared" si="13"/>
        <v>2.9966703645467607E-6</v>
      </c>
    </row>
    <row r="108" spans="1:19">
      <c r="A108" s="48" t="s">
        <v>585</v>
      </c>
      <c r="B108" s="48" t="s">
        <v>584</v>
      </c>
      <c r="C108" s="4">
        <f>SUBTOTAL(9,C106:C107)</f>
        <v>1.86729363055472E-2</v>
      </c>
      <c r="D108" s="4">
        <f>SUBTOTAL(9,D106:D107)</f>
        <v>2.0591680528033608E-2</v>
      </c>
      <c r="E108" s="4">
        <f>SUBTOTAL(9,E106:E107)</f>
        <v>0.113751796399661</v>
      </c>
      <c r="F108" s="4">
        <f>SUBTOTAL(9,F106:F107)</f>
        <v>0.15165590181175104</v>
      </c>
      <c r="H108" s="4">
        <f>SUBTOTAL(9,H106:H107)</f>
        <v>0.11296438765119737</v>
      </c>
      <c r="J108" s="17">
        <f>SUBTOTAL(9,J106:J107)</f>
        <v>5462365.5585835604</v>
      </c>
      <c r="L108" s="7">
        <f>+J108/payroll!F108</f>
        <v>3.6478941419266539E-2</v>
      </c>
      <c r="O108" s="17">
        <f>SUBTOTAL(9,O106:O107)</f>
        <v>6256475.961122633</v>
      </c>
      <c r="P108" s="17">
        <f>SUBTOTAL(9,P106:P107)</f>
        <v>-794110.40253907198</v>
      </c>
      <c r="R108" s="4">
        <f>SUBTOTAL(9,R106:R107)</f>
        <v>0.1129613079901122</v>
      </c>
      <c r="S108" s="4">
        <f>SUBTOTAL(9,S106:S107)</f>
        <v>3.079661085179724E-6</v>
      </c>
    </row>
    <row r="109" spans="1:19" ht="6" customHeight="1">
      <c r="C109" s="4"/>
      <c r="D109" s="4"/>
      <c r="E109" s="4"/>
      <c r="F109" s="4"/>
      <c r="H109" s="4"/>
      <c r="J109" s="17"/>
      <c r="L109" s="7"/>
      <c r="O109" s="17"/>
      <c r="P109" s="17"/>
      <c r="R109" s="4"/>
      <c r="S109" s="4"/>
    </row>
    <row r="110" spans="1:19">
      <c r="A110" t="s">
        <v>164</v>
      </c>
      <c r="B110" t="s">
        <v>165</v>
      </c>
      <c r="C110" s="4">
        <f>+payroll!G110</f>
        <v>0.16569085322060628</v>
      </c>
      <c r="D110" s="4">
        <f>+IFR!T110</f>
        <v>0.21117518937362431</v>
      </c>
      <c r="E110" s="4">
        <f>+claims!R110</f>
        <v>0.26352526154893646</v>
      </c>
      <c r="F110" s="4">
        <f>+costs!L110</f>
        <v>0.32958643714938729</v>
      </c>
      <c r="H110" s="4">
        <f t="shared" ref="H110:H173" si="14">(C110*$C$3)+(D110*$D$3)+(E110*$E$3)+(F110*$F$3)</f>
        <v>0.28438890684625168</v>
      </c>
      <c r="J110" s="17">
        <f t="shared" ref="J110:J141" si="15">(+H110*$J$279)</f>
        <v>13751556.59495781</v>
      </c>
      <c r="L110" s="7">
        <f>+J110/payroll!F110</f>
        <v>1.0349691577418642E-2</v>
      </c>
      <c r="O110" s="17">
        <v>15749554.179856688</v>
      </c>
      <c r="P110" s="17">
        <f t="shared" si="8"/>
        <v>-1997997.5848988779</v>
      </c>
      <c r="R110" s="4">
        <v>0.28435979798738309</v>
      </c>
      <c r="S110" s="4">
        <f t="shared" si="13"/>
        <v>2.9108858868587273E-5</v>
      </c>
    </row>
    <row r="111" spans="1:19">
      <c r="A111" t="s">
        <v>533</v>
      </c>
      <c r="B111" t="s">
        <v>532</v>
      </c>
      <c r="C111" s="4">
        <f>+payroll!G111</f>
        <v>7.6608767101713666E-3</v>
      </c>
      <c r="D111" s="4">
        <f>+IFR!T111</f>
        <v>6.767864841535803E-3</v>
      </c>
      <c r="E111" s="4">
        <f>+claims!R111</f>
        <v>1.5193714143405821E-3</v>
      </c>
      <c r="F111" s="4">
        <f>+costs!L111</f>
        <v>2.604350564986568E-3</v>
      </c>
      <c r="H111" s="4">
        <f>(C111*$C$3)+(D111*$D$3)+(E111*$E$3)+(F111*$F$3)</f>
        <v>3.5941087451064244E-3</v>
      </c>
      <c r="J111" s="17">
        <f t="shared" si="15"/>
        <v>173792.25640289849</v>
      </c>
      <c r="L111" s="7">
        <f>+J111/payroll!F111</f>
        <v>2.8289549431747378E-3</v>
      </c>
      <c r="O111" s="17">
        <v>198999.18553868184</v>
      </c>
      <c r="P111" s="17">
        <f t="shared" si="8"/>
        <v>-25206.929135783343</v>
      </c>
      <c r="R111" s="4">
        <v>3.5929504767701461E-3</v>
      </c>
      <c r="S111" s="4">
        <f t="shared" si="13"/>
        <v>1.1582683362783459E-6</v>
      </c>
    </row>
    <row r="112" spans="1:19">
      <c r="A112" t="s">
        <v>166</v>
      </c>
      <c r="B112" t="s">
        <v>167</v>
      </c>
      <c r="C112" s="4">
        <f>+payroll!G112</f>
        <v>8.1498902219481074E-3</v>
      </c>
      <c r="D112" s="4">
        <f>+IFR!T112</f>
        <v>5.3548518712047445E-3</v>
      </c>
      <c r="E112" s="4">
        <f>+claims!R112</f>
        <v>1.0418546841192563E-3</v>
      </c>
      <c r="F112" s="4">
        <f>+costs!L112</f>
        <v>1.1694668566099354E-3</v>
      </c>
      <c r="H112" s="4">
        <f t="shared" si="14"/>
        <v>2.5460510782279564E-3</v>
      </c>
      <c r="J112" s="17">
        <f t="shared" si="15"/>
        <v>123113.68219026075</v>
      </c>
      <c r="L112" s="7">
        <f>+J112/payroll!F112</f>
        <v>1.8837733285182623E-3</v>
      </c>
      <c r="O112" s="17">
        <v>140953.75868008466</v>
      </c>
      <c r="P112" s="17">
        <f t="shared" si="8"/>
        <v>-17840.076489823914</v>
      </c>
      <c r="R112" s="4">
        <v>2.5449344080542054E-3</v>
      </c>
      <c r="S112" s="4">
        <f t="shared" si="13"/>
        <v>1.1166701737509201E-6</v>
      </c>
    </row>
    <row r="113" spans="1:19">
      <c r="A113" t="s">
        <v>168</v>
      </c>
      <c r="B113" t="s">
        <v>169</v>
      </c>
      <c r="C113" s="4">
        <f>+payroll!G113</f>
        <v>9.323716056908132E-3</v>
      </c>
      <c r="D113" s="4">
        <f>+IFR!T113</f>
        <v>6.937997626604491E-3</v>
      </c>
      <c r="E113" s="4">
        <f>+claims!R113</f>
        <v>1.6061926380171868E-3</v>
      </c>
      <c r="F113" s="4">
        <f>+costs!L113</f>
        <v>3.071397137274872E-3</v>
      </c>
      <c r="H113" s="4">
        <f t="shared" si="14"/>
        <v>4.1164813885065793E-3</v>
      </c>
      <c r="J113" s="17">
        <f t="shared" si="15"/>
        <v>199051.45884168599</v>
      </c>
      <c r="L113" s="7">
        <f>+J113/payroll!F113</f>
        <v>2.6622596352409364E-3</v>
      </c>
      <c r="O113" s="17">
        <v>227921.90141265313</v>
      </c>
      <c r="P113" s="17">
        <f t="shared" si="8"/>
        <v>-28870.442570967134</v>
      </c>
      <c r="R113" s="4">
        <v>4.1151530451252454E-3</v>
      </c>
      <c r="S113" s="4">
        <f t="shared" si="13"/>
        <v>1.3283433813338769E-6</v>
      </c>
    </row>
    <row r="114" spans="1:19">
      <c r="A114" t="s">
        <v>170</v>
      </c>
      <c r="B114" t="s">
        <v>171</v>
      </c>
      <c r="C114" s="4">
        <f>+payroll!G114</f>
        <v>8.6729133428902101E-3</v>
      </c>
      <c r="D114" s="4">
        <f>+IFR!T114</f>
        <v>9.3175656305637851E-3</v>
      </c>
      <c r="E114" s="4">
        <f>+claims!R114</f>
        <v>4.9053991377281652E-3</v>
      </c>
      <c r="F114" s="4">
        <f>+costs!L114</f>
        <v>3.9733979183977364E-3</v>
      </c>
      <c r="H114" s="4">
        <f t="shared" si="14"/>
        <v>5.3686584933796159E-3</v>
      </c>
      <c r="J114" s="17">
        <f t="shared" si="15"/>
        <v>259600.17895713425</v>
      </c>
      <c r="L114" s="7">
        <f>+J114/payroll!F114</f>
        <v>3.7326224360610086E-3</v>
      </c>
      <c r="O114" s="17">
        <v>297270.1960784836</v>
      </c>
      <c r="P114" s="17">
        <f t="shared" si="8"/>
        <v>-37670.017121349345</v>
      </c>
      <c r="R114" s="4">
        <v>5.3672435384019574E-3</v>
      </c>
      <c r="S114" s="4">
        <f t="shared" si="13"/>
        <v>1.4149549776585127E-6</v>
      </c>
    </row>
    <row r="115" spans="1:19">
      <c r="A115" t="s">
        <v>172</v>
      </c>
      <c r="B115" t="s">
        <v>173</v>
      </c>
      <c r="C115" s="4">
        <f>+payroll!G115</f>
        <v>4.4484610632526865E-2</v>
      </c>
      <c r="D115" s="4">
        <f>+IFR!T115</f>
        <v>3.2531164781890075E-2</v>
      </c>
      <c r="E115" s="4">
        <f>+claims!R115</f>
        <v>1.2111560702886354E-2</v>
      </c>
      <c r="F115" s="4">
        <f>+costs!L115</f>
        <v>1.012006064351588E-2</v>
      </c>
      <c r="H115" s="4">
        <f t="shared" si="14"/>
        <v>1.7515742418344596E-2</v>
      </c>
      <c r="J115" s="17">
        <f t="shared" si="15"/>
        <v>846969.47514478478</v>
      </c>
      <c r="L115" s="7">
        <f>+J115/payroll!F115</f>
        <v>2.3742806153270418E-3</v>
      </c>
      <c r="O115" s="17">
        <v>969778.01844803407</v>
      </c>
      <c r="P115" s="17">
        <f t="shared" si="8"/>
        <v>-122808.54330324929</v>
      </c>
      <c r="R115" s="4">
        <v>1.7509440474904728E-2</v>
      </c>
      <c r="S115" s="4">
        <f t="shared" si="13"/>
        <v>6.3019434398681184E-6</v>
      </c>
    </row>
    <row r="116" spans="1:19">
      <c r="A116" t="s">
        <v>174</v>
      </c>
      <c r="B116" t="s">
        <v>175</v>
      </c>
      <c r="C116" s="4">
        <f>+payroll!G116</f>
        <v>1.0439300948051585E-2</v>
      </c>
      <c r="D116" s="4">
        <f>+IFR!T116</f>
        <v>8.6719473068478225E-3</v>
      </c>
      <c r="E116" s="4">
        <f>+claims!R116</f>
        <v>5.0356309732430713E-3</v>
      </c>
      <c r="F116" s="4">
        <f>+costs!L116</f>
        <v>4.6168842898071938E-3</v>
      </c>
      <c r="H116" s="4">
        <f t="shared" si="14"/>
        <v>5.9143812517332035E-3</v>
      </c>
      <c r="J116" s="17">
        <f t="shared" si="15"/>
        <v>285988.47053952358</v>
      </c>
      <c r="L116" s="7">
        <f>+J116/payroll!F116</f>
        <v>3.4162621488659077E-3</v>
      </c>
      <c r="O116" s="17">
        <v>327488.46097218944</v>
      </c>
      <c r="P116" s="17">
        <f t="shared" si="8"/>
        <v>-41499.990432665858</v>
      </c>
      <c r="R116" s="4">
        <v>5.9128373756988564E-3</v>
      </c>
      <c r="S116" s="4">
        <f t="shared" si="13"/>
        <v>1.5438760343471775E-6</v>
      </c>
    </row>
    <row r="117" spans="1:19">
      <c r="A117" t="s">
        <v>176</v>
      </c>
      <c r="B117" t="s">
        <v>177</v>
      </c>
      <c r="C117" s="4">
        <f>+payroll!G117</f>
        <v>3.5713522967978591E-2</v>
      </c>
      <c r="D117" s="4">
        <f>+IFR!T117</f>
        <v>3.1201860678401763E-2</v>
      </c>
      <c r="E117" s="4">
        <f>+claims!R117</f>
        <v>1.5627820261788845E-2</v>
      </c>
      <c r="F117" s="4">
        <f>+costs!L117</f>
        <v>1.0173033080529794E-2</v>
      </c>
      <c r="H117" s="4">
        <f t="shared" si="14"/>
        <v>1.6812415843383749E-2</v>
      </c>
      <c r="J117" s="17">
        <f t="shared" si="15"/>
        <v>812960.28924661339</v>
      </c>
      <c r="L117" s="7">
        <f>+J117/payroll!F117</f>
        <v>2.8386426290891026E-3</v>
      </c>
      <c r="O117" s="17">
        <v>930874.75182887621</v>
      </c>
      <c r="P117" s="17">
        <f t="shared" si="8"/>
        <v>-117914.46258226281</v>
      </c>
      <c r="R117" s="4">
        <v>1.6807038050649332E-2</v>
      </c>
      <c r="S117" s="4">
        <f t="shared" si="13"/>
        <v>5.3777927344171583E-6</v>
      </c>
    </row>
    <row r="118" spans="1:19">
      <c r="A118" t="s">
        <v>178</v>
      </c>
      <c r="B118" t="s">
        <v>179</v>
      </c>
      <c r="C118" s="4">
        <f>+payroll!G118</f>
        <v>9.2394621071190085E-3</v>
      </c>
      <c r="D118" s="4">
        <f>+IFR!T118</f>
        <v>7.7784179592491386E-3</v>
      </c>
      <c r="E118" s="4">
        <f>+claims!R118</f>
        <v>3.8201338417706062E-3</v>
      </c>
      <c r="F118" s="4">
        <f>+costs!L118</f>
        <v>4.5729846261749847E-3</v>
      </c>
      <c r="H118" s="4">
        <f t="shared" si="14"/>
        <v>5.4440458602665991E-3</v>
      </c>
      <c r="J118" s="17">
        <f t="shared" si="15"/>
        <v>263245.51679322525</v>
      </c>
      <c r="L118" s="7">
        <f>+J118/payroll!F118</f>
        <v>3.5529441175040214E-3</v>
      </c>
      <c r="O118" s="17">
        <v>301447.93112344644</v>
      </c>
      <c r="P118" s="17">
        <f t="shared" si="8"/>
        <v>-38202.414330221189</v>
      </c>
      <c r="R118" s="4">
        <v>5.4426729683314627E-3</v>
      </c>
      <c r="S118" s="4">
        <f t="shared" si="13"/>
        <v>1.3728919351363444E-6</v>
      </c>
    </row>
    <row r="119" spans="1:19">
      <c r="A119" t="s">
        <v>180</v>
      </c>
      <c r="B119" t="s">
        <v>181</v>
      </c>
      <c r="C119" s="4">
        <f>+payroll!G119</f>
        <v>4.5139230732905312E-3</v>
      </c>
      <c r="D119" s="4">
        <f>+IFR!T119</f>
        <v>4.1664683987017379E-3</v>
      </c>
      <c r="E119" s="4">
        <f>+claims!R119</f>
        <v>1.9534775327236056E-3</v>
      </c>
      <c r="F119" s="4">
        <f>+costs!L119</f>
        <v>4.2828514483049665E-4</v>
      </c>
      <c r="H119" s="4">
        <f t="shared" si="14"/>
        <v>1.6350416508058724E-3</v>
      </c>
      <c r="J119" s="17">
        <f t="shared" si="15"/>
        <v>79062.04234726305</v>
      </c>
      <c r="L119" s="7">
        <f>+J119/payroll!F119</f>
        <v>2.1841776418661035E-3</v>
      </c>
      <c r="O119" s="17">
        <v>90520.011466437034</v>
      </c>
      <c r="P119" s="17">
        <f t="shared" si="8"/>
        <v>-11457.969119173984</v>
      </c>
      <c r="R119" s="4">
        <v>1.6343479872803521E-3</v>
      </c>
      <c r="S119" s="4">
        <f t="shared" si="13"/>
        <v>6.936635255202963E-7</v>
      </c>
    </row>
    <row r="120" spans="1:19">
      <c r="A120" t="s">
        <v>182</v>
      </c>
      <c r="B120" t="s">
        <v>183</v>
      </c>
      <c r="C120" s="4">
        <f>+payroll!G120</f>
        <v>4.7166222639806439E-3</v>
      </c>
      <c r="D120" s="4">
        <f>+IFR!T120</f>
        <v>4.8788770683937761E-3</v>
      </c>
      <c r="E120" s="4">
        <f>+claims!R120</f>
        <v>1.2589077433107678E-3</v>
      </c>
      <c r="F120" s="4">
        <f>+costs!L120</f>
        <v>7.2067533510877541E-4</v>
      </c>
      <c r="H120" s="4">
        <f t="shared" si="14"/>
        <v>1.8206787791086828E-3</v>
      </c>
      <c r="J120" s="17">
        <f t="shared" si="15"/>
        <v>88038.480648921759</v>
      </c>
      <c r="L120" s="7">
        <f>+J120/payroll!F120</f>
        <v>2.3276384575738876E-3</v>
      </c>
      <c r="O120" s="17">
        <v>100798.16390339717</v>
      </c>
      <c r="P120" s="17">
        <f t="shared" si="8"/>
        <v>-12759.683254475414</v>
      </c>
      <c r="R120" s="4">
        <v>1.8199210719074441E-3</v>
      </c>
      <c r="S120" s="4">
        <f t="shared" si="13"/>
        <v>7.5770720123864363E-7</v>
      </c>
    </row>
    <row r="121" spans="1:19">
      <c r="A121" t="s">
        <v>184</v>
      </c>
      <c r="B121" t="s">
        <v>559</v>
      </c>
      <c r="C121" s="4">
        <f>+payroll!G121</f>
        <v>3.8391178844409304E-2</v>
      </c>
      <c r="D121" s="4">
        <f>+IFR!T121</f>
        <v>2.7831244717155833E-2</v>
      </c>
      <c r="E121" s="4">
        <f>+claims!R121</f>
        <v>1.0896063571413889E-2</v>
      </c>
      <c r="F121" s="4">
        <f>+costs!L121</f>
        <v>6.4624282974895175E-3</v>
      </c>
      <c r="H121" s="4">
        <f t="shared" si="14"/>
        <v>1.3789669459401434E-2</v>
      </c>
      <c r="J121" s="17">
        <f t="shared" si="15"/>
        <v>666796.12119764881</v>
      </c>
      <c r="L121" s="7">
        <f>+J121/payroll!F121</f>
        <v>2.1658865220918065E-3</v>
      </c>
      <c r="O121" s="17">
        <v>763454.3665955998</v>
      </c>
      <c r="P121" s="17">
        <f t="shared" si="8"/>
        <v>-96658.245397950988</v>
      </c>
      <c r="R121" s="4">
        <v>1.3784246016015529E-2</v>
      </c>
      <c r="S121" s="4">
        <f t="shared" si="13"/>
        <v>5.4234433859053077E-6</v>
      </c>
    </row>
    <row r="122" spans="1:19">
      <c r="A122" t="s">
        <v>185</v>
      </c>
      <c r="B122" t="s">
        <v>186</v>
      </c>
      <c r="C122" s="4">
        <f>+payroll!G122</f>
        <v>2.8723729123394739E-2</v>
      </c>
      <c r="D122" s="4">
        <f>+IFR!T122</f>
        <v>2.6543508670006724E-2</v>
      </c>
      <c r="E122" s="4">
        <f>+claims!R122</f>
        <v>1.0114672558324447E-2</v>
      </c>
      <c r="F122" s="4">
        <f>+costs!L122</f>
        <v>6.4773833196477308E-3</v>
      </c>
      <c r="H122" s="4">
        <f t="shared" si="14"/>
        <v>1.231203559971249E-2</v>
      </c>
      <c r="J122" s="17">
        <f t="shared" si="15"/>
        <v>595345.4944011406</v>
      </c>
      <c r="L122" s="7">
        <f>+J122/payroll!F122</f>
        <v>2.5846535052744517E-3</v>
      </c>
      <c r="O122" s="17">
        <v>681669.92568550189</v>
      </c>
      <c r="P122" s="17">
        <f t="shared" si="8"/>
        <v>-86324.431284361286</v>
      </c>
      <c r="R122" s="4">
        <v>1.2307619641063871E-2</v>
      </c>
      <c r="S122" s="4">
        <f t="shared" si="13"/>
        <v>4.4159586486194891E-6</v>
      </c>
    </row>
    <row r="123" spans="1:19">
      <c r="A123" t="s">
        <v>187</v>
      </c>
      <c r="B123" t="s">
        <v>188</v>
      </c>
      <c r="C123" s="4">
        <f>+payroll!G123</f>
        <v>1.2234991983394668E-2</v>
      </c>
      <c r="D123" s="4">
        <f>+IFR!T123</f>
        <v>1.0735205784257433E-2</v>
      </c>
      <c r="E123" s="4">
        <f>+claims!R123</f>
        <v>2.8651003813279547E-3</v>
      </c>
      <c r="F123" s="4">
        <f>+costs!L123</f>
        <v>3.2997346202336009E-3</v>
      </c>
      <c r="H123" s="4">
        <f t="shared" si="14"/>
        <v>5.2808805502958661E-3</v>
      </c>
      <c r="J123" s="17">
        <f t="shared" si="15"/>
        <v>255355.6978151263</v>
      </c>
      <c r="L123" s="7">
        <f>+J123/payroll!F123</f>
        <v>2.6026510583431512E-3</v>
      </c>
      <c r="O123" s="17">
        <v>292384.69476834848</v>
      </c>
      <c r="P123" s="17">
        <f t="shared" si="8"/>
        <v>-37028.996953222173</v>
      </c>
      <c r="R123" s="4">
        <v>5.2790353167753469E-3</v>
      </c>
      <c r="S123" s="4">
        <f t="shared" si="13"/>
        <v>1.8452335205192127E-6</v>
      </c>
    </row>
    <row r="124" spans="1:19">
      <c r="A124" t="s">
        <v>189</v>
      </c>
      <c r="B124" t="s">
        <v>560</v>
      </c>
      <c r="C124" s="4">
        <f>+payroll!G124</f>
        <v>2.2399692050250681E-2</v>
      </c>
      <c r="D124" s="4">
        <f>+IFR!T124</f>
        <v>2.0102705369152984E-2</v>
      </c>
      <c r="E124" s="4">
        <f>+claims!R124</f>
        <v>9.0728178742051913E-3</v>
      </c>
      <c r="F124" s="4">
        <f>+costs!L124</f>
        <v>9.5445187140078304E-3</v>
      </c>
      <c r="H124" s="4">
        <f t="shared" si="14"/>
        <v>1.2400433586960934E-2</v>
      </c>
      <c r="J124" s="17">
        <f t="shared" si="15"/>
        <v>599619.95762830344</v>
      </c>
      <c r="L124" s="7">
        <f>+J124/payroll!F124</f>
        <v>3.3381674142021044E-3</v>
      </c>
      <c r="O124" s="17">
        <v>686621.85624262271</v>
      </c>
      <c r="P124" s="17">
        <f t="shared" si="8"/>
        <v>-87001.898614319274</v>
      </c>
      <c r="R124" s="4">
        <v>1.2397027249481853E-2</v>
      </c>
      <c r="S124" s="4">
        <f t="shared" si="13"/>
        <v>3.4063374790803402E-6</v>
      </c>
    </row>
    <row r="125" spans="1:19">
      <c r="A125" t="s">
        <v>190</v>
      </c>
      <c r="B125" t="s">
        <v>191</v>
      </c>
      <c r="C125" s="4">
        <f>+payroll!G125</f>
        <v>1.0243889090451401E-2</v>
      </c>
      <c r="D125" s="4">
        <f>+IFR!T125</f>
        <v>9.5590628087709496E-3</v>
      </c>
      <c r="E125" s="4">
        <f>+claims!R125</f>
        <v>3.5596701707407922E-3</v>
      </c>
      <c r="F125" s="4">
        <f>+costs!L125</f>
        <v>1.849676727961383E-3</v>
      </c>
      <c r="H125" s="4">
        <f t="shared" si="14"/>
        <v>4.119125549790742E-3</v>
      </c>
      <c r="J125" s="17">
        <f t="shared" si="15"/>
        <v>199179.31661908168</v>
      </c>
      <c r="L125" s="7">
        <f>+J125/payroll!F125</f>
        <v>2.4246745385793299E-3</v>
      </c>
      <c r="O125" s="17">
        <v>228054.37439462452</v>
      </c>
      <c r="P125" s="17">
        <f t="shared" si="8"/>
        <v>-28875.057775542838</v>
      </c>
      <c r="R125" s="4">
        <v>4.1175448582497307E-3</v>
      </c>
      <c r="S125" s="4">
        <f t="shared" si="13"/>
        <v>1.5806915410112449E-6</v>
      </c>
    </row>
    <row r="126" spans="1:19">
      <c r="A126" t="s">
        <v>192</v>
      </c>
      <c r="B126" t="s">
        <v>193</v>
      </c>
      <c r="C126" s="4">
        <f>+payroll!G126</f>
        <v>2.665764189099318E-3</v>
      </c>
      <c r="D126" s="4">
        <f>+IFR!T126</f>
        <v>2.9093799535516987E-3</v>
      </c>
      <c r="E126" s="4">
        <f>+claims!R126</f>
        <v>1.0418546841192563E-3</v>
      </c>
      <c r="F126" s="4">
        <f>+costs!L126</f>
        <v>3.705794444177699E-4</v>
      </c>
      <c r="H126" s="4">
        <f t="shared" si="14"/>
        <v>1.0755188870999275E-3</v>
      </c>
      <c r="J126" s="17">
        <f t="shared" si="15"/>
        <v>52006.454854079799</v>
      </c>
      <c r="L126" s="7">
        <f>+J126/payroll!F126</f>
        <v>2.4328178984685373E-3</v>
      </c>
      <c r="O126" s="17">
        <v>59544.452560686077</v>
      </c>
      <c r="P126" s="17">
        <f t="shared" si="8"/>
        <v>-7537.9977066062784</v>
      </c>
      <c r="R126" s="4">
        <v>1.0750811297936104E-3</v>
      </c>
      <c r="S126" s="4">
        <f t="shared" si="13"/>
        <v>4.3775730631709885E-7</v>
      </c>
    </row>
    <row r="127" spans="1:19">
      <c r="A127" t="s">
        <v>194</v>
      </c>
      <c r="B127" t="s">
        <v>561</v>
      </c>
      <c r="C127" s="4">
        <f>+payroll!G127</f>
        <v>2.7935506179335392E-4</v>
      </c>
      <c r="D127" s="4">
        <f>+IFR!T127</f>
        <v>9.3032992303937343E-5</v>
      </c>
      <c r="E127" s="4">
        <f>+claims!R127</f>
        <v>0</v>
      </c>
      <c r="F127" s="4">
        <f>+costs!L127</f>
        <v>0</v>
      </c>
      <c r="H127" s="4">
        <f t="shared" si="14"/>
        <v>4.6548506762161411E-5</v>
      </c>
      <c r="J127" s="17">
        <f t="shared" si="15"/>
        <v>2250.8417513510894</v>
      </c>
      <c r="L127" s="7">
        <f>+J127/payroll!F127</f>
        <v>1.0047603745198884E-3</v>
      </c>
      <c r="O127" s="17">
        <v>2576.3299487117133</v>
      </c>
      <c r="P127" s="17">
        <f t="shared" si="8"/>
        <v>-325.48819736062387</v>
      </c>
      <c r="R127" s="4">
        <v>4.6515898507241053E-5</v>
      </c>
      <c r="S127" s="4">
        <f t="shared" si="13"/>
        <v>3.260825492035804E-8</v>
      </c>
    </row>
    <row r="128" spans="1:19">
      <c r="A128" t="s">
        <v>195</v>
      </c>
      <c r="B128" t="s">
        <v>196</v>
      </c>
      <c r="C128" s="4">
        <f>+payroll!G128</f>
        <v>5.8574263626532327E-3</v>
      </c>
      <c r="D128" s="4">
        <f>+IFR!T128</f>
        <v>4.6293266456602714E-3</v>
      </c>
      <c r="E128" s="4">
        <f>+claims!R128</f>
        <v>1.3023183551490703E-3</v>
      </c>
      <c r="F128" s="4">
        <f>+costs!L128</f>
        <v>1.290189010475289E-3</v>
      </c>
      <c r="H128" s="4">
        <f t="shared" si="14"/>
        <v>2.2803052855967219E-3</v>
      </c>
      <c r="J128" s="17">
        <f t="shared" si="15"/>
        <v>110263.60886016415</v>
      </c>
      <c r="L128" s="7">
        <f>+J128/payroll!F128</f>
        <v>2.3474667351828923E-3</v>
      </c>
      <c r="O128" s="17">
        <v>126249.84927894599</v>
      </c>
      <c r="P128" s="17">
        <f t="shared" si="8"/>
        <v>-15986.240418781832</v>
      </c>
      <c r="R128" s="4">
        <v>2.279453832592569E-3</v>
      </c>
      <c r="S128" s="4">
        <f t="shared" si="13"/>
        <v>8.5145300415291614E-7</v>
      </c>
    </row>
    <row r="129" spans="1:19">
      <c r="A129" t="s">
        <v>197</v>
      </c>
      <c r="B129" t="s">
        <v>198</v>
      </c>
      <c r="C129" s="4">
        <f>+payroll!G129</f>
        <v>1.2702731775782699E-2</v>
      </c>
      <c r="D129" s="4">
        <f>+IFR!T129</f>
        <v>7.4185821768863701E-3</v>
      </c>
      <c r="E129" s="4">
        <f>+claims!R129</f>
        <v>2.7782791576513501E-3</v>
      </c>
      <c r="F129" s="4">
        <f>+costs!L129</f>
        <v>3.4938619703415853E-3</v>
      </c>
      <c r="H129" s="4">
        <f t="shared" si="14"/>
        <v>5.0282232999362877E-3</v>
      </c>
      <c r="J129" s="17">
        <f t="shared" si="15"/>
        <v>243138.51777116439</v>
      </c>
      <c r="L129" s="7">
        <f>+J129/payroll!F129</f>
        <v>2.3868807322921805E-3</v>
      </c>
      <c r="O129" s="17">
        <v>278400.03720855631</v>
      </c>
      <c r="P129" s="17">
        <f t="shared" si="8"/>
        <v>-35261.519437391922</v>
      </c>
      <c r="R129" s="4">
        <v>5.0265409062534728E-3</v>
      </c>
      <c r="S129" s="4">
        <f t="shared" si="13"/>
        <v>1.6823936828148922E-6</v>
      </c>
    </row>
    <row r="130" spans="1:19">
      <c r="A130" t="s">
        <v>199</v>
      </c>
      <c r="B130" t="s">
        <v>562</v>
      </c>
      <c r="C130" s="4">
        <f>+payroll!G130</f>
        <v>2.3227813103254532E-3</v>
      </c>
      <c r="D130" s="4">
        <f>+IFR!T130</f>
        <v>1.9531688696658137E-3</v>
      </c>
      <c r="E130" s="4">
        <f>+claims!R130</f>
        <v>4.3410611838302346E-4</v>
      </c>
      <c r="F130" s="4">
        <f>+costs!L130</f>
        <v>8.1683777283601385E-5</v>
      </c>
      <c r="H130" s="4">
        <f t="shared" si="14"/>
        <v>6.486199566265227E-4</v>
      </c>
      <c r="J130" s="17">
        <f t="shared" si="15"/>
        <v>31363.860640987827</v>
      </c>
      <c r="L130" s="7">
        <f>+J130/payroll!F130</f>
        <v>1.6838184904421683E-3</v>
      </c>
      <c r="O130" s="17">
        <v>35905.362374188153</v>
      </c>
      <c r="P130" s="17">
        <f t="shared" si="8"/>
        <v>-4541.5017332003263</v>
      </c>
      <c r="R130" s="4">
        <v>6.4827495907448184E-4</v>
      </c>
      <c r="S130" s="4">
        <f t="shared" si="13"/>
        <v>3.44997552040858E-7</v>
      </c>
    </row>
    <row r="131" spans="1:19">
      <c r="A131" t="s">
        <v>490</v>
      </c>
      <c r="B131" t="s">
        <v>491</v>
      </c>
      <c r="C131" s="4">
        <f>+payroll!G131</f>
        <v>9.0798599510130858E-4</v>
      </c>
      <c r="D131" s="4">
        <f>+IFR!T131</f>
        <v>9.0324135559614709E-4</v>
      </c>
      <c r="E131" s="4">
        <f>+claims!R131</f>
        <v>1.7364244735320938E-4</v>
      </c>
      <c r="F131" s="4">
        <f>+costs!L131</f>
        <v>1.8956775624859385E-4</v>
      </c>
      <c r="H131" s="4">
        <f>(C131*$C$3)+(D131*$D$3)+(E131*$E$3)+(F131*$F$3)</f>
        <v>3.6619043968931969E-4</v>
      </c>
      <c r="J131" s="17">
        <f t="shared" si="15"/>
        <v>17707.049869714479</v>
      </c>
      <c r="L131" s="7">
        <f>+J131/payroll!F131</f>
        <v>2.4318744068733264E-3</v>
      </c>
      <c r="O131" s="17">
        <v>20273.872730532014</v>
      </c>
      <c r="P131" s="17">
        <f t="shared" si="8"/>
        <v>-2566.8228608175341</v>
      </c>
      <c r="R131" s="4">
        <v>3.6604682826193221E-4</v>
      </c>
      <c r="S131" s="4">
        <f>+H131-R131</f>
        <v>1.4361142738748183E-7</v>
      </c>
    </row>
    <row r="132" spans="1:19">
      <c r="A132" t="s">
        <v>200</v>
      </c>
      <c r="B132" t="s">
        <v>514</v>
      </c>
      <c r="C132" s="4">
        <f>+payroll!G132</f>
        <v>1.9627252580577854E-3</v>
      </c>
      <c r="D132" s="4">
        <f>+IFR!T132</f>
        <v>1.9766753671869902E-3</v>
      </c>
      <c r="E132" s="4">
        <f>+claims!R132</f>
        <v>4.9419554424341046E-3</v>
      </c>
      <c r="F132" s="4">
        <f>+costs!L132</f>
        <v>1.3566717081381716E-3</v>
      </c>
      <c r="H132" s="4">
        <f t="shared" si="14"/>
        <v>2.0477214194036153E-3</v>
      </c>
      <c r="J132" s="17">
        <f t="shared" si="15"/>
        <v>99017.072437568262</v>
      </c>
      <c r="L132" s="7">
        <f>+J132/payroll!F132</f>
        <v>6.2910719489326604E-3</v>
      </c>
      <c r="O132" s="17">
        <v>113397.83822358097</v>
      </c>
      <c r="P132" s="17">
        <f t="shared" si="8"/>
        <v>-14380.765786012707</v>
      </c>
      <c r="R132" s="4">
        <v>2.0474094695775605E-3</v>
      </c>
      <c r="S132" s="4">
        <f t="shared" si="13"/>
        <v>3.1194982605484839E-7</v>
      </c>
    </row>
    <row r="133" spans="1:19">
      <c r="A133" t="s">
        <v>201</v>
      </c>
      <c r="B133" t="s">
        <v>202</v>
      </c>
      <c r="C133" s="4">
        <f>+payroll!G133</f>
        <v>2.3346706700904728E-3</v>
      </c>
      <c r="D133" s="4">
        <f>+IFR!T133</f>
        <v>2.4199241315573947E-3</v>
      </c>
      <c r="E133" s="4">
        <f>+claims!R133</f>
        <v>5.2092734205962813E-3</v>
      </c>
      <c r="F133" s="4">
        <f>+costs!L133</f>
        <v>2.441200788948016E-3</v>
      </c>
      <c r="H133" s="4">
        <f t="shared" si="14"/>
        <v>2.840435836664235E-3</v>
      </c>
      <c r="J133" s="17">
        <f t="shared" si="15"/>
        <v>137348.58576376076</v>
      </c>
      <c r="L133" s="7">
        <f>+J133/payroll!F133</f>
        <v>7.3362250637032883E-3</v>
      </c>
      <c r="O133" s="17">
        <v>157299.61333084176</v>
      </c>
      <c r="P133" s="17">
        <f t="shared" si="8"/>
        <v>-19951.027567081008</v>
      </c>
      <c r="R133" s="4">
        <v>2.8400604715186073E-3</v>
      </c>
      <c r="S133" s="4">
        <f t="shared" si="13"/>
        <v>3.7536514562765133E-7</v>
      </c>
    </row>
    <row r="134" spans="1:19">
      <c r="A134" t="s">
        <v>577</v>
      </c>
      <c r="B134" t="s">
        <v>578</v>
      </c>
      <c r="C134" s="4">
        <f>+payroll!G134</f>
        <v>1.0033980017539088E-3</v>
      </c>
      <c r="D134" s="4">
        <f>+IFR!T134</f>
        <v>9.1767658868282078E-4</v>
      </c>
      <c r="E134" s="4">
        <f>+claims!R134</f>
        <v>0</v>
      </c>
      <c r="F134" s="4">
        <f>+costs!L134</f>
        <v>0</v>
      </c>
      <c r="H134" s="4">
        <f>(C134*$C$3)+(D134*$D$3)+(E134*$E$3)+(F134*$F$3)</f>
        <v>2.4013432380459119E-4</v>
      </c>
      <c r="J134" s="17">
        <f t="shared" si="15"/>
        <v>11611.636968582709</v>
      </c>
      <c r="L134" s="7">
        <f>+J134/payroll!F134</f>
        <v>1.4430929311521239E-3</v>
      </c>
      <c r="O134" s="17">
        <v>13291.570923686457</v>
      </c>
      <c r="P134" s="17">
        <f>+J134-O134</f>
        <v>-1679.9339551037483</v>
      </c>
      <c r="R134" s="4">
        <v>2.3998066101632646E-4</v>
      </c>
      <c r="S134" s="4">
        <f>+H134-R134</f>
        <v>1.5366278826472492E-7</v>
      </c>
    </row>
    <row r="135" spans="1:19">
      <c r="A135" t="s">
        <v>203</v>
      </c>
      <c r="B135" t="s">
        <v>204</v>
      </c>
      <c r="C135" s="4">
        <f>+payroll!G135</f>
        <v>2.0611680032589308E-3</v>
      </c>
      <c r="D135" s="4">
        <f>+IFR!T135</f>
        <v>1.4874531233170865E-3</v>
      </c>
      <c r="E135" s="4">
        <f>+claims!R135</f>
        <v>1.3023183551490704E-4</v>
      </c>
      <c r="F135" s="4">
        <f>+costs!L135</f>
        <v>8.357885007649645E-6</v>
      </c>
      <c r="H135" s="4">
        <f t="shared" si="14"/>
        <v>4.6812714715382795E-4</v>
      </c>
      <c r="J135" s="17">
        <f t="shared" si="15"/>
        <v>22636.174628296179</v>
      </c>
      <c r="L135" s="7">
        <f>+J135/payroll!F135</f>
        <v>1.3695053254745937E-3</v>
      </c>
      <c r="O135" s="17">
        <v>25911.590475276655</v>
      </c>
      <c r="P135" s="17">
        <f t="shared" ref="P135:P145" si="16">+J135-O135</f>
        <v>-3275.4158469804752</v>
      </c>
      <c r="R135" s="4">
        <v>4.6783639390283462E-4</v>
      </c>
      <c r="S135" s="4">
        <f t="shared" si="13"/>
        <v>2.9075325099333022E-7</v>
      </c>
    </row>
    <row r="136" spans="1:19">
      <c r="A136" t="s">
        <v>205</v>
      </c>
      <c r="B136" t="s">
        <v>563</v>
      </c>
      <c r="C136" s="4">
        <f>+payroll!G136</f>
        <v>1.1185138167965293E-3</v>
      </c>
      <c r="D136" s="4">
        <f>+IFR!T136</f>
        <v>5.8006585246833306E-4</v>
      </c>
      <c r="E136" s="4">
        <f>+claims!R136</f>
        <v>1.7364244735320938E-4</v>
      </c>
      <c r="F136" s="4">
        <f>+costs!L136</f>
        <v>3.9222112806877573E-5</v>
      </c>
      <c r="H136" s="4">
        <f t="shared" si="14"/>
        <v>2.619020934452157E-4</v>
      </c>
      <c r="J136" s="17">
        <f t="shared" si="15"/>
        <v>12664.212188476515</v>
      </c>
      <c r="L136" s="7">
        <f>+J136/payroll!F136</f>
        <v>1.4119226559122942E-3</v>
      </c>
      <c r="O136" s="17">
        <v>14497.76043551451</v>
      </c>
      <c r="P136" s="17">
        <f t="shared" si="16"/>
        <v>-1833.5482470379957</v>
      </c>
      <c r="R136" s="4">
        <v>2.6175853498031489E-4</v>
      </c>
      <c r="S136" s="4">
        <f t="shared" si="13"/>
        <v>1.4355846490081772E-7</v>
      </c>
    </row>
    <row r="137" spans="1:19">
      <c r="A137" t="s">
        <v>206</v>
      </c>
      <c r="B137" t="s">
        <v>207</v>
      </c>
      <c r="C137" s="4">
        <f>+payroll!G137</f>
        <v>6.3595443782696794E-3</v>
      </c>
      <c r="D137" s="4">
        <f>+IFR!T137</f>
        <v>5.18021751638887E-3</v>
      </c>
      <c r="E137" s="4">
        <f>+claims!R137</f>
        <v>1.3891395788256751E-3</v>
      </c>
      <c r="F137" s="4">
        <f>+costs!L137</f>
        <v>1.7852942022067691E-3</v>
      </c>
      <c r="H137" s="4">
        <f t="shared" si="14"/>
        <v>2.7220176949802315E-3</v>
      </c>
      <c r="J137" s="17">
        <f t="shared" si="15"/>
        <v>131622.50525205611</v>
      </c>
      <c r="L137" s="7">
        <f>+J137/payroll!F137</f>
        <v>2.580941924015645E-3</v>
      </c>
      <c r="O137" s="17">
        <v>150709.95965913575</v>
      </c>
      <c r="P137" s="17">
        <f t="shared" si="16"/>
        <v>-19087.45440707964</v>
      </c>
      <c r="R137" s="4">
        <v>2.7210836061740806E-3</v>
      </c>
      <c r="S137" s="4">
        <f t="shared" si="13"/>
        <v>9.3408880615097889E-7</v>
      </c>
    </row>
    <row r="138" spans="1:19">
      <c r="A138" t="s">
        <v>208</v>
      </c>
      <c r="B138" t="s">
        <v>564</v>
      </c>
      <c r="C138" s="4">
        <f>+payroll!G138</f>
        <v>9.8592135702512827E-4</v>
      </c>
      <c r="D138" s="4">
        <f>+IFR!T138</f>
        <v>9.5813143895567192E-4</v>
      </c>
      <c r="E138" s="4">
        <f>+claims!R138</f>
        <v>3.9069550654472108E-4</v>
      </c>
      <c r="F138" s="4">
        <f>+costs!L138</f>
        <v>2.3868442210738219E-4</v>
      </c>
      <c r="H138" s="4">
        <f t="shared" si="14"/>
        <v>4.4482157874373753E-4</v>
      </c>
      <c r="J138" s="17">
        <f t="shared" si="15"/>
        <v>21509.23952199021</v>
      </c>
      <c r="L138" s="7">
        <f>+J138/payroll!F138</f>
        <v>2.7205509464995991E-3</v>
      </c>
      <c r="O138" s="17">
        <v>24628.333454829368</v>
      </c>
      <c r="P138" s="17">
        <f t="shared" si="16"/>
        <v>-3119.0939328391578</v>
      </c>
      <c r="R138" s="4">
        <v>4.4466705825478255E-4</v>
      </c>
      <c r="S138" s="4">
        <f t="shared" si="13"/>
        <v>1.5452048895498111E-7</v>
      </c>
    </row>
    <row r="139" spans="1:19">
      <c r="A139" t="s">
        <v>209</v>
      </c>
      <c r="B139" t="s">
        <v>565</v>
      </c>
      <c r="C139" s="4">
        <f>+payroll!G139</f>
        <v>1.2690138781414619E-3</v>
      </c>
      <c r="D139" s="4">
        <f>+IFR!T139</f>
        <v>1.2217809726840559E-3</v>
      </c>
      <c r="E139" s="4">
        <f>+claims!R139</f>
        <v>3.0387428286811645E-4</v>
      </c>
      <c r="F139" s="4">
        <f>+costs!L139</f>
        <v>2.588148733856102E-4</v>
      </c>
      <c r="H139" s="4">
        <f t="shared" si="14"/>
        <v>5.1221942281477327E-4</v>
      </c>
      <c r="J139" s="17">
        <f t="shared" si="15"/>
        <v>24768.245920654193</v>
      </c>
      <c r="L139" s="7">
        <f>+J139/payroll!F139</f>
        <v>2.4339012917741617E-3</v>
      </c>
      <c r="O139" s="17">
        <v>28358.813395694826</v>
      </c>
      <c r="P139" s="17">
        <f t="shared" si="16"/>
        <v>-3590.5674750406324</v>
      </c>
      <c r="R139" s="4">
        <v>5.1202125192060849E-4</v>
      </c>
      <c r="S139" s="4">
        <f t="shared" si="13"/>
        <v>1.981708941647866E-7</v>
      </c>
    </row>
    <row r="140" spans="1:19">
      <c r="A140" t="s">
        <v>210</v>
      </c>
      <c r="B140" t="s">
        <v>515</v>
      </c>
      <c r="C140" s="4">
        <f>+payroll!G140</f>
        <v>1.1410551223112191E-3</v>
      </c>
      <c r="D140" s="4">
        <f>+IFR!T140</f>
        <v>1.1498967991669254E-3</v>
      </c>
      <c r="E140" s="4">
        <f>+claims!R140</f>
        <v>3.4728489470641877E-4</v>
      </c>
      <c r="F140" s="4">
        <f>+costs!L140</f>
        <v>1.4468509228522474E-4</v>
      </c>
      <c r="H140" s="4">
        <f t="shared" si="14"/>
        <v>4.2527277976186568E-4</v>
      </c>
      <c r="J140" s="17">
        <f t="shared" si="15"/>
        <v>20563.962089955916</v>
      </c>
      <c r="L140" s="7">
        <f>+J140/payroll!F140</f>
        <v>2.2473683038004011E-3</v>
      </c>
      <c r="O140" s="17">
        <v>23544.114661189014</v>
      </c>
      <c r="P140" s="17">
        <f t="shared" si="16"/>
        <v>-2980.1525712330986</v>
      </c>
      <c r="R140" s="4">
        <v>4.2509137797755832E-4</v>
      </c>
      <c r="S140" s="4">
        <f t="shared" si="13"/>
        <v>1.8140178430735288E-7</v>
      </c>
    </row>
    <row r="141" spans="1:19">
      <c r="A141" t="s">
        <v>211</v>
      </c>
      <c r="B141" t="s">
        <v>566</v>
      </c>
      <c r="C141" s="4">
        <f>+payroll!G141</f>
        <v>1.7495884738756816E-2</v>
      </c>
      <c r="D141" s="4">
        <f>+IFR!T141</f>
        <v>1.6475790949073515E-2</v>
      </c>
      <c r="E141" s="4">
        <f>+claims!R141</f>
        <v>1.6496032498554893E-2</v>
      </c>
      <c r="F141" s="4">
        <f>+costs!L141</f>
        <v>1.9145494859402482E-2</v>
      </c>
      <c r="H141" s="4">
        <f t="shared" si="14"/>
        <v>1.8208161251403513E-2</v>
      </c>
      <c r="J141" s="17">
        <f t="shared" si="15"/>
        <v>880451.21982961567</v>
      </c>
      <c r="L141" s="7">
        <f>+J141/payroll!F141</f>
        <v>6.2754297506719212E-3</v>
      </c>
      <c r="O141" s="17">
        <v>1008327.3281179538</v>
      </c>
      <c r="P141" s="17">
        <f t="shared" si="16"/>
        <v>-127876.10828833818</v>
      </c>
      <c r="R141" s="4">
        <v>1.8205452170544433E-2</v>
      </c>
      <c r="S141" s="4">
        <f t="shared" si="13"/>
        <v>2.7090808590798932E-6</v>
      </c>
    </row>
    <row r="142" spans="1:19">
      <c r="A142" t="s">
        <v>212</v>
      </c>
      <c r="B142" t="s">
        <v>213</v>
      </c>
      <c r="C142" s="4">
        <f>+payroll!G142</f>
        <v>1.116354047394876E-3</v>
      </c>
      <c r="D142" s="4">
        <f>+IFR!T142</f>
        <v>1.0688138712930564E-3</v>
      </c>
      <c r="E142" s="4">
        <f>+claims!R142</f>
        <v>4.7751673022132578E-4</v>
      </c>
      <c r="F142" s="4">
        <f>+costs!L142</f>
        <v>2.7131800439573903E-4</v>
      </c>
      <c r="H142" s="4">
        <f t="shared" si="14"/>
        <v>5.0756430200663374E-4</v>
      </c>
      <c r="J142" s="17">
        <f t="shared" ref="J142:J172" si="17">(+H142*$J$279)</f>
        <v>24543.148683355466</v>
      </c>
      <c r="L142" s="7">
        <f>+J142/payroll!F142</f>
        <v>2.7415893782966592E-3</v>
      </c>
      <c r="O142" s="17">
        <v>28102.325985528765</v>
      </c>
      <c r="P142" s="17">
        <f t="shared" si="16"/>
        <v>-3559.1773021732988</v>
      </c>
      <c r="R142" s="4">
        <v>5.0739034571791678E-4</v>
      </c>
      <c r="S142" s="4">
        <f t="shared" si="13"/>
        <v>1.7395628871695514E-7</v>
      </c>
    </row>
    <row r="143" spans="1:19">
      <c r="A143" t="s">
        <v>214</v>
      </c>
      <c r="B143" t="s">
        <v>215</v>
      </c>
      <c r="C143" s="4">
        <f>+payroll!G143</f>
        <v>8.0034524606106849E-4</v>
      </c>
      <c r="D143" s="4">
        <f>+IFR!T143</f>
        <v>9.7547445494331245E-4</v>
      </c>
      <c r="E143" s="4">
        <f>+claims!R143</f>
        <v>1.4165568073551294E-3</v>
      </c>
      <c r="F143" s="4">
        <f>+costs!L143</f>
        <v>6.8984169159127043E-4</v>
      </c>
      <c r="H143" s="4">
        <f t="shared" si="14"/>
        <v>8.4836599868357932E-4</v>
      </c>
      <c r="J143" s="17">
        <f t="shared" si="17"/>
        <v>41022.532044269537</v>
      </c>
      <c r="L143" s="7">
        <f>+J143/payroll!F143</f>
        <v>6.3917410949332646E-3</v>
      </c>
      <c r="O143" s="17">
        <v>46979.973380424846</v>
      </c>
      <c r="P143" s="17">
        <f t="shared" si="16"/>
        <v>-5957.4413361553088</v>
      </c>
      <c r="R143" s="4">
        <v>8.48228183944176E-4</v>
      </c>
      <c r="S143" s="4">
        <f t="shared" si="13"/>
        <v>1.3781473940331895E-7</v>
      </c>
    </row>
    <row r="144" spans="1:19">
      <c r="A144" t="s">
        <v>216</v>
      </c>
      <c r="B144" t="s">
        <v>217</v>
      </c>
      <c r="C144" s="4">
        <f>+payroll!G144</f>
        <v>1.1372484358142918E-4</v>
      </c>
      <c r="D144" s="4">
        <f>+IFR!T144</f>
        <v>9.0495388105796924E-5</v>
      </c>
      <c r="E144" s="4">
        <f>+claims!R144</f>
        <v>0</v>
      </c>
      <c r="F144" s="4">
        <f>+costs!L144</f>
        <v>1.4294078924293427E-5</v>
      </c>
      <c r="H144" s="4">
        <f t="shared" si="14"/>
        <v>3.4103976315479317E-5</v>
      </c>
      <c r="J144" s="17">
        <f t="shared" si="17"/>
        <v>1649.0895007693084</v>
      </c>
      <c r="L144" s="7">
        <f>+J144/payroll!F144</f>
        <v>1.8082686802924307E-3</v>
      </c>
      <c r="O144" s="17">
        <v>1887.9653817919316</v>
      </c>
      <c r="P144" s="17">
        <f t="shared" si="16"/>
        <v>-238.87588102262316</v>
      </c>
      <c r="R144" s="4">
        <v>3.4087406439742879E-5</v>
      </c>
      <c r="S144" s="4">
        <f t="shared" si="13"/>
        <v>1.6569875736438468E-8</v>
      </c>
    </row>
    <row r="145" spans="1:19">
      <c r="A145" t="s">
        <v>218</v>
      </c>
      <c r="B145" t="s">
        <v>471</v>
      </c>
      <c r="C145" s="4">
        <f>+payroll!G145</f>
        <v>2.0368872605607219E-4</v>
      </c>
      <c r="D145" s="4">
        <f>+IFR!T145</f>
        <v>1.1070807683237518E-4</v>
      </c>
      <c r="E145" s="4">
        <f>+claims!R145</f>
        <v>0</v>
      </c>
      <c r="F145" s="4">
        <f>+costs!L145</f>
        <v>0</v>
      </c>
      <c r="H145" s="4">
        <f t="shared" si="14"/>
        <v>3.9299600361055917E-5</v>
      </c>
      <c r="J145" s="17">
        <f t="shared" si="17"/>
        <v>1900.3226409828153</v>
      </c>
      <c r="L145" s="7">
        <f>+J145/payroll!F145</f>
        <v>1.163414393518663E-3</v>
      </c>
      <c r="O145" s="17">
        <v>2175.1824466617463</v>
      </c>
      <c r="P145" s="17">
        <f t="shared" si="16"/>
        <v>-274.85980567893102</v>
      </c>
      <c r="R145" s="4">
        <v>3.9273139674615483E-5</v>
      </c>
      <c r="S145" s="4">
        <f t="shared" si="13"/>
        <v>2.6460686440434673E-8</v>
      </c>
    </row>
    <row r="146" spans="1:19" hidden="1" outlineLevel="1">
      <c r="A146" t="s">
        <v>219</v>
      </c>
      <c r="B146" t="s">
        <v>220</v>
      </c>
      <c r="C146" s="4">
        <f>+payroll!G146</f>
        <v>1.0118322894992015E-4</v>
      </c>
      <c r="D146" s="4">
        <f>+IFR!T146</f>
        <v>1.0804041233039024E-4</v>
      </c>
      <c r="E146" s="4">
        <f>+claims!R146</f>
        <v>4.3410611838302346E-5</v>
      </c>
      <c r="F146" s="4">
        <f>+costs!L146</f>
        <v>7.5231185444397485E-6</v>
      </c>
      <c r="H146" s="4">
        <f t="shared" si="14"/>
        <v>3.7178418062447998E-5</v>
      </c>
      <c r="J146" s="17">
        <f t="shared" si="17"/>
        <v>1797.7533855536667</v>
      </c>
      <c r="L146" s="7">
        <f>+J146/payroll!F146</f>
        <v>2.2156219682225218E-3</v>
      </c>
      <c r="O146" s="17">
        <v>2058.2521848435381</v>
      </c>
      <c r="P146" s="17">
        <f t="shared" ref="P146:P171" si="18">+J146-O146</f>
        <v>-260.49879928987139</v>
      </c>
      <c r="R146" s="4">
        <v>3.7161951938789682E-5</v>
      </c>
      <c r="S146" s="4">
        <f t="shared" si="13"/>
        <v>1.6466123658315495E-8</v>
      </c>
    </row>
    <row r="147" spans="1:19" hidden="1" outlineLevel="1">
      <c r="A147" t="s">
        <v>221</v>
      </c>
      <c r="B147" t="s">
        <v>222</v>
      </c>
      <c r="C147" s="4">
        <f>+payroll!G147</f>
        <v>2.5419752560933006E-5</v>
      </c>
      <c r="D147" s="4">
        <f>+IFR!T147</f>
        <v>3.7347303027789215E-5</v>
      </c>
      <c r="E147" s="4">
        <f>+claims!R147</f>
        <v>0</v>
      </c>
      <c r="F147" s="4">
        <f>+costs!L147</f>
        <v>0</v>
      </c>
      <c r="H147" s="4">
        <f t="shared" si="14"/>
        <v>7.8458819485902768E-6</v>
      </c>
      <c r="J147" s="17">
        <f t="shared" si="17"/>
        <v>379.38571813466331</v>
      </c>
      <c r="L147" s="7">
        <f>+J147/payroll!F147</f>
        <v>1.8611601321952386E-3</v>
      </c>
      <c r="O147" s="17">
        <v>434.28757607202311</v>
      </c>
      <c r="P147" s="17">
        <f t="shared" si="18"/>
        <v>-54.901857937359807</v>
      </c>
      <c r="R147" s="4">
        <v>7.8411062300554901E-6</v>
      </c>
      <c r="S147" s="4">
        <f t="shared" si="13"/>
        <v>4.7757185347866907E-9</v>
      </c>
    </row>
    <row r="148" spans="1:19" hidden="1" outlineLevel="1">
      <c r="A148" t="s">
        <v>223</v>
      </c>
      <c r="B148" t="s">
        <v>224</v>
      </c>
      <c r="C148" s="4">
        <f>+payroll!G148</f>
        <v>1.6373289402695391E-4</v>
      </c>
      <c r="D148" s="4">
        <f>+IFR!T148</f>
        <v>2.1252393865813388E-4</v>
      </c>
      <c r="E148" s="4">
        <f>+claims!R148</f>
        <v>0</v>
      </c>
      <c r="F148" s="4">
        <f>+costs!L148</f>
        <v>0</v>
      </c>
      <c r="H148" s="4">
        <f t="shared" si="14"/>
        <v>4.7032104085635977E-5</v>
      </c>
      <c r="J148" s="17">
        <f t="shared" si="17"/>
        <v>2274.2259826021555</v>
      </c>
      <c r="L148" s="7">
        <f>+J148/payroll!F148</f>
        <v>1.7320952094168193E-3</v>
      </c>
      <c r="O148" s="17">
        <v>2603.3140108096509</v>
      </c>
      <c r="P148" s="17">
        <f t="shared" si="18"/>
        <v>-329.08802820749543</v>
      </c>
      <c r="R148" s="4">
        <v>4.7003098485057719E-5</v>
      </c>
      <c r="S148" s="4">
        <f t="shared" si="13"/>
        <v>2.9005600578258428E-8</v>
      </c>
    </row>
    <row r="149" spans="1:19" hidden="1" outlineLevel="1">
      <c r="A149" t="s">
        <v>518</v>
      </c>
      <c r="B149" t="s">
        <v>516</v>
      </c>
      <c r="C149" s="4">
        <f>+payroll!G149</f>
        <v>1.281532145398978E-4</v>
      </c>
      <c r="D149" s="4">
        <f>+IFR!T149</f>
        <v>1.4938921211115686E-4</v>
      </c>
      <c r="E149" s="4">
        <f>+claims!R149</f>
        <v>0</v>
      </c>
      <c r="F149" s="4">
        <f>+costs!L149</f>
        <v>0</v>
      </c>
      <c r="H149" s="4">
        <f>(C149*$C$3)+(D149*$D$3)+(E149*$E$3)+(F149*$F$3)</f>
        <v>3.4692803331381829E-5</v>
      </c>
      <c r="J149" s="17">
        <f t="shared" si="17"/>
        <v>1677.562088267952</v>
      </c>
      <c r="L149" s="7">
        <f>+J149/payroll!F149</f>
        <v>1.6323871983731737E-3</v>
      </c>
      <c r="O149" s="17">
        <v>1920.297288484092</v>
      </c>
      <c r="P149" s="17">
        <f>+J149-O149</f>
        <v>-242.7352002161399</v>
      </c>
      <c r="R149" s="4">
        <v>3.4671162294069751E-5</v>
      </c>
      <c r="S149" s="4">
        <f>+H149-R149</f>
        <v>2.1641037312077884E-8</v>
      </c>
    </row>
    <row r="150" spans="1:19" hidden="1" outlineLevel="1">
      <c r="A150" t="s">
        <v>225</v>
      </c>
      <c r="B150" t="s">
        <v>226</v>
      </c>
      <c r="C150" s="4">
        <f>+payroll!G150</f>
        <v>1.8983121995593628E-4</v>
      </c>
      <c r="D150" s="4">
        <f>+IFR!T150</f>
        <v>1.9029340114159267E-4</v>
      </c>
      <c r="E150" s="4">
        <f>+claims!R150</f>
        <v>0</v>
      </c>
      <c r="F150" s="4">
        <f>+costs!L150</f>
        <v>0</v>
      </c>
      <c r="H150" s="4">
        <f t="shared" si="14"/>
        <v>4.7515577637191119E-5</v>
      </c>
      <c r="J150" s="17">
        <f t="shared" si="17"/>
        <v>2297.6042288920862</v>
      </c>
      <c r="L150" s="7">
        <f>+J150/payroll!F150</f>
        <v>1.5093211746376807E-3</v>
      </c>
      <c r="O150" s="17">
        <v>2630.0301984823204</v>
      </c>
      <c r="P150" s="17">
        <f t="shared" si="18"/>
        <v>-332.42596959023422</v>
      </c>
      <c r="R150" s="4">
        <v>4.7485461962959189E-5</v>
      </c>
      <c r="S150" s="4">
        <f t="shared" si="13"/>
        <v>3.0115674231930153E-8</v>
      </c>
    </row>
    <row r="151" spans="1:19" hidden="1" outlineLevel="1">
      <c r="A151" t="s">
        <v>227</v>
      </c>
      <c r="B151" t="s">
        <v>228</v>
      </c>
      <c r="C151" s="4">
        <f>+payroll!G151</f>
        <v>1.9306946868092909E-5</v>
      </c>
      <c r="D151" s="4">
        <f>+IFR!T151</f>
        <v>2.0452094515217904E-5</v>
      </c>
      <c r="E151" s="4">
        <f>+claims!R151</f>
        <v>0</v>
      </c>
      <c r="F151" s="4">
        <f>+costs!L151</f>
        <v>0</v>
      </c>
      <c r="H151" s="4">
        <f t="shared" si="14"/>
        <v>4.9698801729138513E-6</v>
      </c>
      <c r="J151" s="17">
        <f t="shared" si="17"/>
        <v>240.31735001862054</v>
      </c>
      <c r="L151" s="7">
        <f>+J151/payroll!F151</f>
        <v>1.552192593151372E-3</v>
      </c>
      <c r="O151" s="17">
        <v>275.08837271815776</v>
      </c>
      <c r="P151" s="17">
        <f t="shared" si="18"/>
        <v>-34.771022699537212</v>
      </c>
      <c r="R151" s="4">
        <v>4.9667484680207678E-6</v>
      </c>
      <c r="S151" s="4">
        <f t="shared" si="13"/>
        <v>3.1317048930834182E-9</v>
      </c>
    </row>
    <row r="152" spans="1:19" hidden="1" outlineLevel="1">
      <c r="A152" t="s">
        <v>229</v>
      </c>
      <c r="B152" t="s">
        <v>230</v>
      </c>
      <c r="C152" s="4">
        <f>+payroll!G152</f>
        <v>3.502013748568229E-4</v>
      </c>
      <c r="D152" s="4">
        <f>+IFR!T152</f>
        <v>4.1170955480634308E-4</v>
      </c>
      <c r="E152" s="4">
        <f>+claims!R152</f>
        <v>8.6821223676604691E-5</v>
      </c>
      <c r="F152" s="4">
        <f>+costs!L152</f>
        <v>6.8733946701472258E-6</v>
      </c>
      <c r="H152" s="4">
        <f t="shared" si="14"/>
        <v>1.1238608656147478E-4</v>
      </c>
      <c r="J152" s="17">
        <f t="shared" si="17"/>
        <v>5434.4019496916526</v>
      </c>
      <c r="L152" s="7">
        <f>+J152/payroll!F152</f>
        <v>1.9351204049786179E-3</v>
      </c>
      <c r="O152" s="17">
        <v>6221.3292669089069</v>
      </c>
      <c r="P152" s="17">
        <f t="shared" si="18"/>
        <v>-786.92731721725431</v>
      </c>
      <c r="R152" s="4">
        <v>1.123267308616166E-4</v>
      </c>
      <c r="S152" s="4">
        <f t="shared" si="13"/>
        <v>5.9355699858179198E-8</v>
      </c>
    </row>
    <row r="153" spans="1:19" hidden="1" outlineLevel="1">
      <c r="A153" t="s">
        <v>231</v>
      </c>
      <c r="B153" t="s">
        <v>232</v>
      </c>
      <c r="C153" s="4">
        <f>+payroll!G153</f>
        <v>2.0175811161332073E-3</v>
      </c>
      <c r="D153" s="4">
        <f>+IFR!T153</f>
        <v>2.3573261982540289E-3</v>
      </c>
      <c r="E153" s="4">
        <f>+claims!R153</f>
        <v>2.193378282356329E-3</v>
      </c>
      <c r="F153" s="4">
        <f>+costs!L153</f>
        <v>1.7402833609019076E-3</v>
      </c>
      <c r="H153" s="4">
        <f t="shared" si="14"/>
        <v>1.9200401731929982E-3</v>
      </c>
      <c r="J153" s="17">
        <f t="shared" si="17"/>
        <v>92843.076753801011</v>
      </c>
      <c r="L153" s="7">
        <f>+J153/payroll!F153</f>
        <v>5.7384235691485931E-3</v>
      </c>
      <c r="O153" s="17">
        <v>106324.47217502235</v>
      </c>
      <c r="P153" s="17">
        <f t="shared" si="18"/>
        <v>-13481.395421221343</v>
      </c>
      <c r="R153" s="4">
        <v>1.9196991282123775E-3</v>
      </c>
      <c r="S153" s="4">
        <f t="shared" si="13"/>
        <v>3.4104498062063025E-7</v>
      </c>
    </row>
    <row r="154" spans="1:19" hidden="1" outlineLevel="1">
      <c r="A154" t="s">
        <v>233</v>
      </c>
      <c r="B154" t="s">
        <v>234</v>
      </c>
      <c r="C154" s="4">
        <f>+payroll!G154</f>
        <v>3.0727785587907622E-4</v>
      </c>
      <c r="D154" s="4">
        <f>+IFR!T154</f>
        <v>3.6680386902292981E-4</v>
      </c>
      <c r="E154" s="4">
        <f>+claims!R154</f>
        <v>1.3023183551490704E-4</v>
      </c>
      <c r="F154" s="4">
        <f>+costs!L154</f>
        <v>1.6681189797270716E-5</v>
      </c>
      <c r="H154" s="4">
        <f t="shared" si="14"/>
        <v>1.1380370481834924E-4</v>
      </c>
      <c r="J154" s="17">
        <f t="shared" si="17"/>
        <v>5502.9505365744517</v>
      </c>
      <c r="L154" s="7">
        <f>+J154/payroll!F154</f>
        <v>2.2332555767908581E-3</v>
      </c>
      <c r="O154" s="17">
        <v>6300.2291512289285</v>
      </c>
      <c r="P154" s="17">
        <f t="shared" si="18"/>
        <v>-797.27861465447677</v>
      </c>
      <c r="R154" s="4">
        <v>1.137512762747918E-4</v>
      </c>
      <c r="S154" s="4">
        <f t="shared" si="13"/>
        <v>5.2428543557443827E-8</v>
      </c>
    </row>
    <row r="155" spans="1:19" hidden="1" outlineLevel="1">
      <c r="A155" t="s">
        <v>235</v>
      </c>
      <c r="B155" t="s">
        <v>236</v>
      </c>
      <c r="C155" s="4">
        <f>+payroll!G155</f>
        <v>3.6705698652257082E-4</v>
      </c>
      <c r="D155" s="4">
        <f>+IFR!T155</f>
        <v>3.628023722699524E-4</v>
      </c>
      <c r="E155" s="4">
        <f>+claims!R155</f>
        <v>1.7364244735320938E-4</v>
      </c>
      <c r="F155" s="4">
        <f>+costs!L155</f>
        <v>3.2198025231054692E-6</v>
      </c>
      <c r="H155" s="4">
        <f t="shared" si="14"/>
        <v>1.192106684659101E-4</v>
      </c>
      <c r="J155" s="17">
        <f t="shared" si="17"/>
        <v>5764.4029519688065</v>
      </c>
      <c r="L155" s="7">
        <f>+J155/payroll!F155</f>
        <v>1.9583707721975859E-3</v>
      </c>
      <c r="O155" s="17">
        <v>6599.3957348862023</v>
      </c>
      <c r="P155" s="17">
        <f t="shared" si="18"/>
        <v>-834.99278291739574</v>
      </c>
      <c r="R155" s="4">
        <v>1.1915275928325445E-4</v>
      </c>
      <c r="S155" s="4">
        <f t="shared" si="13"/>
        <v>5.7909182655651323E-8</v>
      </c>
    </row>
    <row r="156" spans="1:19" hidden="1" outlineLevel="1">
      <c r="A156" t="s">
        <v>237</v>
      </c>
      <c r="B156" t="s">
        <v>238</v>
      </c>
      <c r="C156" s="4">
        <f>+payroll!G156</f>
        <v>2.7434094577791126E-4</v>
      </c>
      <c r="D156" s="4">
        <f>+IFR!T156</f>
        <v>2.7254638995279513E-4</v>
      </c>
      <c r="E156" s="4">
        <f>+claims!R156</f>
        <v>4.3410611838302346E-5</v>
      </c>
      <c r="F156" s="4">
        <f>+costs!L156</f>
        <v>1.0628422123406144E-6</v>
      </c>
      <c r="H156" s="4">
        <f t="shared" si="14"/>
        <v>7.5510214069488021E-5</v>
      </c>
      <c r="J156" s="17">
        <f t="shared" si="17"/>
        <v>3651.2780817970579</v>
      </c>
      <c r="L156" s="7">
        <f>+J156/payroll!F156</f>
        <v>1.6596952856036153E-3</v>
      </c>
      <c r="O156" s="17">
        <v>4179.8073492102922</v>
      </c>
      <c r="P156" s="17">
        <f t="shared" si="18"/>
        <v>-528.52926741323427</v>
      </c>
      <c r="R156" s="4">
        <v>7.546684559285939E-5</v>
      </c>
      <c r="S156" s="4">
        <f t="shared" si="13"/>
        <v>4.3368476628630453E-8</v>
      </c>
    </row>
    <row r="157" spans="1:19" hidden="1" outlineLevel="1">
      <c r="A157" t="s">
        <v>239</v>
      </c>
      <c r="B157" t="s">
        <v>240</v>
      </c>
      <c r="C157" s="4">
        <f>+payroll!G157</f>
        <v>6.2757211516928534E-5</v>
      </c>
      <c r="D157" s="4">
        <f>+IFR!T157</f>
        <v>5.7799397543007126E-5</v>
      </c>
      <c r="E157" s="4">
        <f>+claims!R157</f>
        <v>0</v>
      </c>
      <c r="F157" s="4">
        <f>+costs!L157</f>
        <v>0</v>
      </c>
      <c r="H157" s="4">
        <f t="shared" si="14"/>
        <v>1.5069576132491958E-5</v>
      </c>
      <c r="J157" s="17">
        <f t="shared" si="17"/>
        <v>728.68569785678312</v>
      </c>
      <c r="L157" s="7">
        <f>+J157/payroll!F157</f>
        <v>1.4479404103331804E-3</v>
      </c>
      <c r="O157" s="17">
        <v>834.10996819514298</v>
      </c>
      <c r="P157" s="17">
        <f t="shared" si="18"/>
        <v>-105.42427033835986</v>
      </c>
      <c r="R157" s="4">
        <v>1.5059940068563367E-5</v>
      </c>
      <c r="S157" s="4">
        <f t="shared" si="13"/>
        <v>9.6360639285911404E-9</v>
      </c>
    </row>
    <row r="158" spans="1:19" hidden="1" outlineLevel="1">
      <c r="A158" t="s">
        <v>241</v>
      </c>
      <c r="B158" t="s">
        <v>242</v>
      </c>
      <c r="C158" s="4">
        <f>+payroll!G158</f>
        <v>1.9929090796302808E-4</v>
      </c>
      <c r="D158" s="4">
        <f>+IFR!T158</f>
        <v>2.3831136217732166E-4</v>
      </c>
      <c r="E158" s="4">
        <f>+claims!R158</f>
        <v>0</v>
      </c>
      <c r="F158" s="4">
        <f>+costs!L158</f>
        <v>0</v>
      </c>
      <c r="H158" s="4">
        <f t="shared" si="14"/>
        <v>5.4700283767543719E-5</v>
      </c>
      <c r="J158" s="17">
        <f t="shared" si="17"/>
        <v>2645.0189507437317</v>
      </c>
      <c r="L158" s="7">
        <f>+J158/payroll!F158</f>
        <v>1.6550662548072107E-3</v>
      </c>
      <c r="O158" s="17">
        <v>3027.7456253293926</v>
      </c>
      <c r="P158" s="17">
        <f t="shared" si="18"/>
        <v>-382.72667458566093</v>
      </c>
      <c r="R158" s="4">
        <v>5.466625432972626E-5</v>
      </c>
      <c r="S158" s="4">
        <f t="shared" si="13"/>
        <v>3.4029437817458756E-8</v>
      </c>
    </row>
    <row r="159" spans="1:19" hidden="1" outlineLevel="1">
      <c r="A159" t="s">
        <v>243</v>
      </c>
      <c r="B159" t="s">
        <v>244</v>
      </c>
      <c r="C159" s="4">
        <f>+payroll!G159</f>
        <v>4.8744798508191704E-4</v>
      </c>
      <c r="D159" s="4">
        <f>+IFR!T159</f>
        <v>4.9707481886986126E-4</v>
      </c>
      <c r="E159" s="4">
        <f>+claims!R159</f>
        <v>1.7364244735320938E-4</v>
      </c>
      <c r="F159" s="4">
        <f>+costs!L159</f>
        <v>7.8492330539279344E-5</v>
      </c>
      <c r="H159" s="4">
        <f t="shared" si="14"/>
        <v>1.9620711592052128E-4</v>
      </c>
      <c r="J159" s="17">
        <f t="shared" si="17"/>
        <v>9487.5474885284129</v>
      </c>
      <c r="L159" s="7">
        <f>+J159/payroll!F159</f>
        <v>2.4271675933067887E-3</v>
      </c>
      <c r="O159" s="17">
        <v>10862.816660836872</v>
      </c>
      <c r="P159" s="17">
        <f t="shared" si="18"/>
        <v>-1375.269172308459</v>
      </c>
      <c r="R159" s="4">
        <v>1.9612925648398639E-4</v>
      </c>
      <c r="S159" s="4">
        <f t="shared" si="13"/>
        <v>7.7859436534898291E-8</v>
      </c>
    </row>
    <row r="160" spans="1:19" hidden="1" outlineLevel="1">
      <c r="A160" t="s">
        <v>245</v>
      </c>
      <c r="B160" t="s">
        <v>246</v>
      </c>
      <c r="C160" s="4">
        <f>+payroll!G160</f>
        <v>7.2185611625962779E-4</v>
      </c>
      <c r="D160" s="4">
        <f>+IFR!T160</f>
        <v>7.5895055081471664E-4</v>
      </c>
      <c r="E160" s="4">
        <f>+claims!R160</f>
        <v>3.4728489470641877E-4</v>
      </c>
      <c r="F160" s="4">
        <f>+costs!L160</f>
        <v>7.9864473590653367E-5</v>
      </c>
      <c r="H160" s="4">
        <f t="shared" si="14"/>
        <v>2.8511225174464788E-4</v>
      </c>
      <c r="J160" s="17">
        <f t="shared" si="17"/>
        <v>13786.533762029052</v>
      </c>
      <c r="L160" s="7">
        <f>+J160/payroll!F160</f>
        <v>2.3816532389954711E-3</v>
      </c>
      <c r="O160" s="17">
        <v>15784.764312231213</v>
      </c>
      <c r="P160" s="17">
        <f t="shared" si="18"/>
        <v>-1998.2305502021609</v>
      </c>
      <c r="R160" s="4">
        <v>2.8499552049830561E-4</v>
      </c>
      <c r="S160" s="4">
        <f t="shared" si="13"/>
        <v>1.1673124634227006E-7</v>
      </c>
    </row>
    <row r="161" spans="1:19" hidden="1" outlineLevel="1">
      <c r="A161" t="s">
        <v>247</v>
      </c>
      <c r="B161" t="s">
        <v>248</v>
      </c>
      <c r="C161" s="4">
        <f>+payroll!G161</f>
        <v>1.4733912188137903E-4</v>
      </c>
      <c r="D161" s="4">
        <f>+IFR!T161</f>
        <v>2.2052693216408873E-4</v>
      </c>
      <c r="E161" s="4">
        <f>+claims!R161</f>
        <v>4.3410611838302346E-5</v>
      </c>
      <c r="F161" s="4">
        <f>+costs!L161</f>
        <v>0</v>
      </c>
      <c r="H161" s="4">
        <f t="shared" si="14"/>
        <v>5.2494848531428819E-5</v>
      </c>
      <c r="J161" s="17">
        <f t="shared" si="17"/>
        <v>2538.3756649620382</v>
      </c>
      <c r="L161" s="7">
        <f>+J161/payroll!F161</f>
        <v>2.1483839546150392E-3</v>
      </c>
      <c r="O161" s="17">
        <v>2905.9329162272079</v>
      </c>
      <c r="P161" s="17">
        <f t="shared" si="18"/>
        <v>-367.55725126516973</v>
      </c>
      <c r="R161" s="4">
        <v>5.2466913513025867E-5</v>
      </c>
      <c r="S161" s="4">
        <f t="shared" si="13"/>
        <v>2.7935018402952159E-8</v>
      </c>
    </row>
    <row r="162" spans="1:19" hidden="1" outlineLevel="1">
      <c r="A162" t="s">
        <v>249</v>
      </c>
      <c r="B162" t="s">
        <v>250</v>
      </c>
      <c r="C162" s="4">
        <f>+payroll!G162</f>
        <v>6.9230752828081408E-5</v>
      </c>
      <c r="D162" s="4">
        <f>+IFR!T162</f>
        <v>7.1582330803262665E-5</v>
      </c>
      <c r="E162" s="4">
        <f>+claims!R162</f>
        <v>0</v>
      </c>
      <c r="F162" s="4">
        <f>+costs!L162</f>
        <v>0</v>
      </c>
      <c r="H162" s="4">
        <f t="shared" si="14"/>
        <v>1.7601635453918011E-5</v>
      </c>
      <c r="J162" s="17">
        <f t="shared" si="17"/>
        <v>851.12281204142801</v>
      </c>
      <c r="L162" s="7">
        <f>+J162/payroll!F162</f>
        <v>1.5330886142029211E-3</v>
      </c>
      <c r="O162" s="17">
        <v>974.26845038457873</v>
      </c>
      <c r="P162" s="17">
        <f t="shared" si="18"/>
        <v>-123.14563834315072</v>
      </c>
      <c r="R162" s="4">
        <v>1.7590515678924475E-5</v>
      </c>
      <c r="S162" s="4">
        <f t="shared" si="13"/>
        <v>1.1119774993536332E-8</v>
      </c>
    </row>
    <row r="163" spans="1:19" hidden="1" outlineLevel="1">
      <c r="A163" t="s">
        <v>251</v>
      </c>
      <c r="B163" t="s">
        <v>252</v>
      </c>
      <c r="C163" s="4">
        <f>+payroll!G163</f>
        <v>4.0491641230188341E-5</v>
      </c>
      <c r="D163" s="4">
        <f>+IFR!T163</f>
        <v>4.3571853532420753E-5</v>
      </c>
      <c r="E163" s="4">
        <f>+claims!R163</f>
        <v>0</v>
      </c>
      <c r="F163" s="4">
        <f>+costs!L163</f>
        <v>0</v>
      </c>
      <c r="H163" s="4">
        <f t="shared" si="14"/>
        <v>1.0507936845326137E-5</v>
      </c>
      <c r="J163" s="17">
        <f t="shared" si="17"/>
        <v>508.10873682518729</v>
      </c>
      <c r="L163" s="7">
        <f>+J163/payroll!F163</f>
        <v>1.5648235164114482E-3</v>
      </c>
      <c r="O163" s="17">
        <v>581.62655093050034</v>
      </c>
      <c r="P163" s="17">
        <f t="shared" si="18"/>
        <v>-73.51781410531305</v>
      </c>
      <c r="R163" s="4">
        <v>1.0501326363779043E-5</v>
      </c>
      <c r="S163" s="4">
        <f t="shared" si="13"/>
        <v>6.6104815470937917E-9</v>
      </c>
    </row>
    <row r="164" spans="1:19" hidden="1" outlineLevel="1">
      <c r="A164" t="s">
        <v>253</v>
      </c>
      <c r="B164" t="s">
        <v>254</v>
      </c>
      <c r="C164" s="4">
        <f>+payroll!G164</f>
        <v>5.8356267521534721E-4</v>
      </c>
      <c r="D164" s="4">
        <f>+IFR!T164</f>
        <v>5.5131733041022181E-4</v>
      </c>
      <c r="E164" s="4">
        <f>+claims!R164</f>
        <v>2.1705305919151173E-4</v>
      </c>
      <c r="F164" s="4">
        <f>+costs!L164</f>
        <v>5.8185581625048706E-4</v>
      </c>
      <c r="H164" s="4">
        <f t="shared" si="14"/>
        <v>5.2353144933221514E-4</v>
      </c>
      <c r="J164" s="17">
        <f t="shared" si="17"/>
        <v>25315.236218494341</v>
      </c>
      <c r="L164" s="7">
        <f>+J164/payroll!F164</f>
        <v>5.4096424250583705E-3</v>
      </c>
      <c r="O164" s="17">
        <v>28991.306467440139</v>
      </c>
      <c r="P164" s="17">
        <f t="shared" si="18"/>
        <v>-3676.0702489457981</v>
      </c>
      <c r="R164" s="4">
        <v>5.23440978476421E-4</v>
      </c>
      <c r="S164" s="4">
        <f t="shared" si="13"/>
        <v>9.0470855794140895E-8</v>
      </c>
    </row>
    <row r="165" spans="1:19" hidden="1" outlineLevel="1">
      <c r="A165" t="s">
        <v>255</v>
      </c>
      <c r="B165" t="s">
        <v>256</v>
      </c>
      <c r="C165" s="4">
        <f>+payroll!G165</f>
        <v>4.7425070034817512E-5</v>
      </c>
      <c r="D165" s="4">
        <f>+IFR!T165</f>
        <v>6.3134726546977009E-5</v>
      </c>
      <c r="E165" s="4">
        <f>+claims!R165</f>
        <v>0</v>
      </c>
      <c r="F165" s="4">
        <f>+costs!L165</f>
        <v>0</v>
      </c>
      <c r="H165" s="4">
        <f t="shared" si="14"/>
        <v>1.3819974572724314E-5</v>
      </c>
      <c r="J165" s="17">
        <f t="shared" si="17"/>
        <v>668.26151760005314</v>
      </c>
      <c r="L165" s="7">
        <f>+J165/payroll!F165</f>
        <v>1.7571650375264463E-3</v>
      </c>
      <c r="O165" s="17">
        <v>764.96243563866881</v>
      </c>
      <c r="P165" s="17">
        <f t="shared" si="18"/>
        <v>-96.700918038615669</v>
      </c>
      <c r="R165" s="4">
        <v>1.3811474355531741E-5</v>
      </c>
      <c r="S165" s="4">
        <f t="shared" si="13"/>
        <v>8.5002171925732016E-9</v>
      </c>
    </row>
    <row r="166" spans="1:19" hidden="1" outlineLevel="1">
      <c r="A166" t="s">
        <v>257</v>
      </c>
      <c r="B166" t="s">
        <v>258</v>
      </c>
      <c r="C166" s="4">
        <f>+payroll!G166</f>
        <v>4.4717124312285725E-5</v>
      </c>
      <c r="D166" s="4">
        <f>+IFR!T166</f>
        <v>4.4461075033082408E-5</v>
      </c>
      <c r="E166" s="4">
        <f>+claims!R166</f>
        <v>0</v>
      </c>
      <c r="F166" s="4">
        <f>+costs!L166</f>
        <v>0</v>
      </c>
      <c r="H166" s="4">
        <f t="shared" si="14"/>
        <v>1.1147274918171016E-5</v>
      </c>
      <c r="J166" s="17">
        <f t="shared" si="17"/>
        <v>539.02377422779159</v>
      </c>
      <c r="L166" s="7">
        <f>+J166/payroll!F166</f>
        <v>1.5031701239183281E-3</v>
      </c>
      <c r="O166" s="17">
        <v>617.01141341087657</v>
      </c>
      <c r="P166" s="17">
        <f t="shared" si="18"/>
        <v>-77.98763918308498</v>
      </c>
      <c r="R166" s="4">
        <v>1.1140203644483294E-5</v>
      </c>
      <c r="S166" s="4">
        <f t="shared" si="13"/>
        <v>7.0712736877219138E-9</v>
      </c>
    </row>
    <row r="167" spans="1:19" hidden="1" outlineLevel="1">
      <c r="A167" t="s">
        <v>259</v>
      </c>
      <c r="B167" t="s">
        <v>260</v>
      </c>
      <c r="C167" s="4">
        <f>+payroll!G167</f>
        <v>6.0126870641325094E-5</v>
      </c>
      <c r="D167" s="4">
        <f>+IFR!T167</f>
        <v>6.3134726546977009E-5</v>
      </c>
      <c r="E167" s="4">
        <f>+claims!R167</f>
        <v>4.3410611838302346E-5</v>
      </c>
      <c r="F167" s="4">
        <f>+costs!L167</f>
        <v>2.602884517432014E-4</v>
      </c>
      <c r="H167" s="4">
        <f t="shared" si="14"/>
        <v>1.7809236247020395E-4</v>
      </c>
      <c r="J167" s="17">
        <f t="shared" si="17"/>
        <v>8611.6129802586529</v>
      </c>
      <c r="L167" s="7">
        <f>+J167/payroll!F167</f>
        <v>1.7860350781272568E-2</v>
      </c>
      <c r="O167" s="17">
        <v>9863.2868562174881</v>
      </c>
      <c r="P167" s="17">
        <f t="shared" si="18"/>
        <v>-1251.6738759588352</v>
      </c>
      <c r="R167" s="4">
        <v>1.7808264449242569E-4</v>
      </c>
      <c r="S167" s="4">
        <f t="shared" si="13"/>
        <v>9.7179777782568141E-9</v>
      </c>
    </row>
    <row r="168" spans="1:19" hidden="1" outlineLevel="1">
      <c r="A168" t="s">
        <v>509</v>
      </c>
      <c r="B168" t="s">
        <v>510</v>
      </c>
      <c r="C168" s="4">
        <f>+payroll!G168</f>
        <v>3.8719926498377192E-6</v>
      </c>
      <c r="D168" s="4">
        <f>+IFR!T168</f>
        <v>1.0670658007939776E-5</v>
      </c>
      <c r="E168" s="4">
        <f>+claims!R168</f>
        <v>0</v>
      </c>
      <c r="F168" s="4">
        <f>+costs!L168</f>
        <v>0</v>
      </c>
      <c r="H168" s="4">
        <f>(C168*$C$3)+(D168*$D$3)+(E168*$E$3)+(F168*$F$3)</f>
        <v>1.8178313322221868E-6</v>
      </c>
      <c r="J168" s="17">
        <f t="shared" si="17"/>
        <v>87.900793045544333</v>
      </c>
      <c r="L168" s="7">
        <f>+J168/payroll!F168</f>
        <v>2.8309509901124357E-3</v>
      </c>
      <c r="O168" s="17">
        <v>100.62485305784806</v>
      </c>
      <c r="P168" s="17">
        <f t="shared" si="18"/>
        <v>-12.724060012303724</v>
      </c>
      <c r="R168" s="4">
        <v>1.8167919270144158E-6</v>
      </c>
      <c r="S168" s="4">
        <f>+H168-R168</f>
        <v>1.0394052077710148E-9</v>
      </c>
    </row>
    <row r="169" spans="1:19" hidden="1" outlineLevel="1">
      <c r="A169" t="s">
        <v>261</v>
      </c>
      <c r="B169" t="s">
        <v>262</v>
      </c>
      <c r="C169" s="4">
        <f>+payroll!G169</f>
        <v>3.3971950326226836E-3</v>
      </c>
      <c r="D169" s="4">
        <f>+IFR!T169</f>
        <v>3.3714833197586382E-3</v>
      </c>
      <c r="E169" s="4">
        <f>+claims!R169</f>
        <v>3.0387428286811645E-4</v>
      </c>
      <c r="F169" s="4">
        <f>+costs!L169</f>
        <v>1.4946284889791114E-4</v>
      </c>
      <c r="H169" s="4">
        <f t="shared" si="14"/>
        <v>9.8134364581662931E-4</v>
      </c>
      <c r="J169" s="17">
        <f t="shared" si="17"/>
        <v>47452.633909681201</v>
      </c>
      <c r="L169" s="7">
        <f>+J169/payroll!F169</f>
        <v>1.7418627218371431E-3</v>
      </c>
      <c r="O169" s="17">
        <v>54322.975258914288</v>
      </c>
      <c r="P169" s="17">
        <f t="shared" si="18"/>
        <v>-6870.3413492330874</v>
      </c>
      <c r="R169" s="4">
        <v>9.8080682756437475E-4</v>
      </c>
      <c r="S169" s="4">
        <f t="shared" si="13"/>
        <v>5.3681825225456413E-7</v>
      </c>
    </row>
    <row r="170" spans="1:19" hidden="1" outlineLevel="1">
      <c r="A170" t="s">
        <v>263</v>
      </c>
      <c r="B170" t="s">
        <v>264</v>
      </c>
      <c r="C170" s="4">
        <f>+payroll!G170</f>
        <v>6.4762196490882986E-5</v>
      </c>
      <c r="D170" s="4">
        <f>+IFR!T170</f>
        <v>7.2916163054255134E-5</v>
      </c>
      <c r="E170" s="4">
        <f>+claims!R170</f>
        <v>0</v>
      </c>
      <c r="F170" s="4">
        <f>+costs!L170</f>
        <v>0</v>
      </c>
      <c r="H170" s="4">
        <f t="shared" si="14"/>
        <v>1.7209794943142265E-5</v>
      </c>
      <c r="J170" s="17">
        <f t="shared" si="17"/>
        <v>832.1754592072931</v>
      </c>
      <c r="L170" s="7">
        <f>+J170/payroll!F170</f>
        <v>1.6023870118178809E-3</v>
      </c>
      <c r="O170" s="17">
        <v>952.5850706732889</v>
      </c>
      <c r="P170" s="17">
        <f t="shared" si="18"/>
        <v>-120.40961146599579</v>
      </c>
      <c r="R170" s="4">
        <v>1.7199020059177212E-5</v>
      </c>
      <c r="S170" s="4">
        <f t="shared" si="13"/>
        <v>1.0774883965053027E-8</v>
      </c>
    </row>
    <row r="171" spans="1:19" hidden="1" outlineLevel="1">
      <c r="A171" t="s">
        <v>265</v>
      </c>
      <c r="B171" t="s">
        <v>266</v>
      </c>
      <c r="C171" s="4">
        <f>+payroll!G171</f>
        <v>6.1234211210866752E-5</v>
      </c>
      <c r="D171" s="4">
        <f>+IFR!T171</f>
        <v>5.8688619043668768E-5</v>
      </c>
      <c r="E171" s="4">
        <f>+claims!R171</f>
        <v>0</v>
      </c>
      <c r="F171" s="4">
        <f>+costs!L171</f>
        <v>0</v>
      </c>
      <c r="H171" s="4">
        <f t="shared" si="14"/>
        <v>1.4990353781816939E-5</v>
      </c>
      <c r="J171" s="17">
        <f t="shared" si="17"/>
        <v>724.85492031002707</v>
      </c>
      <c r="L171" s="7">
        <f>+J171/payroll!F171</f>
        <v>1.476151884003449E-3</v>
      </c>
      <c r="O171" s="17">
        <v>829.72716157149898</v>
      </c>
      <c r="P171" s="17">
        <f t="shared" si="18"/>
        <v>-104.87224126147191</v>
      </c>
      <c r="R171" s="4">
        <v>1.4980808050483061E-5</v>
      </c>
      <c r="S171" s="4">
        <f t="shared" si="13"/>
        <v>9.5457313338779962E-9</v>
      </c>
    </row>
    <row r="172" spans="1:19" hidden="1" outlineLevel="1">
      <c r="A172" t="s">
        <v>267</v>
      </c>
      <c r="B172" t="s">
        <v>268</v>
      </c>
      <c r="C172" s="4">
        <f>+payroll!G172</f>
        <v>4.0669323872749677E-4</v>
      </c>
      <c r="D172" s="4">
        <f>+IFR!T172</f>
        <v>4.0548500430171152E-4</v>
      </c>
      <c r="E172" s="4">
        <f>+claims!R172</f>
        <v>8.6821223676604691E-5</v>
      </c>
      <c r="F172" s="4">
        <f>+costs!L172</f>
        <v>1.7520643801146708E-6</v>
      </c>
      <c r="H172" s="4">
        <f t="shared" si="14"/>
        <v>1.1559670255821054E-4</v>
      </c>
      <c r="J172" s="17">
        <f t="shared" si="17"/>
        <v>5589.6505072862628</v>
      </c>
      <c r="L172" s="7">
        <f>+J172/payroll!F172</f>
        <v>1.7139248827883022E-3</v>
      </c>
      <c r="O172" s="17">
        <v>6398.874086473681</v>
      </c>
      <c r="P172" s="17">
        <f t="shared" ref="P172:P235" si="19">+J172-O172</f>
        <v>-809.22357918741818</v>
      </c>
      <c r="R172" s="4">
        <v>1.1553232058489376E-4</v>
      </c>
      <c r="S172" s="4">
        <f t="shared" ref="S172:S235" si="20">+H172-R172</f>
        <v>6.4381973316777943E-8</v>
      </c>
    </row>
    <row r="173" spans="1:19" hidden="1" outlineLevel="1">
      <c r="A173" t="s">
        <v>269</v>
      </c>
      <c r="B173" t="s">
        <v>270</v>
      </c>
      <c r="C173" s="4">
        <f>+payroll!G173</f>
        <v>4.1801133016431821E-5</v>
      </c>
      <c r="D173" s="4">
        <f>+IFR!T173</f>
        <v>2.8010477270841915E-5</v>
      </c>
      <c r="E173" s="4">
        <f>+claims!R173</f>
        <v>0</v>
      </c>
      <c r="F173" s="4">
        <f>+costs!L173</f>
        <v>0</v>
      </c>
      <c r="H173" s="4">
        <f t="shared" si="14"/>
        <v>8.7264512859092166E-6</v>
      </c>
      <c r="J173" s="17">
        <f t="shared" ref="J173:J204" si="21">(+H173*$J$279)</f>
        <v>421.96543480579368</v>
      </c>
      <c r="L173" s="7">
        <f>+J173/payroll!F173</f>
        <v>1.2588178877619041E-3</v>
      </c>
      <c r="O173" s="17">
        <v>483.0041933892125</v>
      </c>
      <c r="P173" s="17">
        <f t="shared" si="19"/>
        <v>-61.038758583418826</v>
      </c>
      <c r="R173" s="4">
        <v>8.7206896964028956E-6</v>
      </c>
      <c r="S173" s="4">
        <f t="shared" si="20"/>
        <v>5.7615895063210516E-9</v>
      </c>
    </row>
    <row r="174" spans="1:19" hidden="1" outlineLevel="1">
      <c r="A174" t="s">
        <v>271</v>
      </c>
      <c r="B174" t="s">
        <v>272</v>
      </c>
      <c r="C174" s="4">
        <f>+payroll!G174</f>
        <v>1.4864510662353578E-4</v>
      </c>
      <c r="D174" s="4">
        <f>+IFR!T174</f>
        <v>1.4583232610851027E-4</v>
      </c>
      <c r="E174" s="4">
        <f>+claims!R174</f>
        <v>0</v>
      </c>
      <c r="F174" s="4">
        <f>+costs!L174</f>
        <v>0</v>
      </c>
      <c r="H174" s="4">
        <f t="shared" ref="H174:H238" si="22">(C174*$C$3)+(D174*$D$3)+(E174*$E$3)+(F174*$F$3)</f>
        <v>3.6809679091505759E-5</v>
      </c>
      <c r="J174" s="17">
        <f t="shared" si="21"/>
        <v>1779.9231020735167</v>
      </c>
      <c r="L174" s="7">
        <f>+J174/payroll!F174</f>
        <v>1.4932231172254168E-3</v>
      </c>
      <c r="O174" s="17">
        <v>2037.4461108144349</v>
      </c>
      <c r="P174" s="17">
        <f t="shared" si="19"/>
        <v>-257.52300874091816</v>
      </c>
      <c r="R174" s="4">
        <v>3.6786296162107869E-5</v>
      </c>
      <c r="S174" s="4">
        <f t="shared" si="20"/>
        <v>2.3382929397890205E-8</v>
      </c>
    </row>
    <row r="175" spans="1:19" hidden="1" outlineLevel="1">
      <c r="A175" t="s">
        <v>273</v>
      </c>
      <c r="B175" t="s">
        <v>274</v>
      </c>
      <c r="C175" s="4">
        <f>+payroll!G175</f>
        <v>1.7405066533924949E-4</v>
      </c>
      <c r="D175" s="4">
        <f>+IFR!T175</f>
        <v>1.7962274313365289E-4</v>
      </c>
      <c r="E175" s="4">
        <f>+claims!R175</f>
        <v>0</v>
      </c>
      <c r="F175" s="4">
        <f>+costs!L175</f>
        <v>0</v>
      </c>
      <c r="H175" s="4">
        <f t="shared" si="22"/>
        <v>4.4209176059112801E-5</v>
      </c>
      <c r="J175" s="17">
        <f t="shared" si="21"/>
        <v>2137.7239827501958</v>
      </c>
      <c r="L175" s="7">
        <f>+J175/payroll!F175</f>
        <v>1.5316164547865641E-3</v>
      </c>
      <c r="O175" s="17">
        <v>2447.0226159591921</v>
      </c>
      <c r="P175" s="17">
        <f t="shared" si="19"/>
        <v>-309.29863320899631</v>
      </c>
      <c r="R175" s="4">
        <v>4.4181241500452763E-5</v>
      </c>
      <c r="S175" s="4">
        <f t="shared" si="20"/>
        <v>2.7934558660038119E-8</v>
      </c>
    </row>
    <row r="176" spans="1:19" hidden="1" outlineLevel="1">
      <c r="A176" t="s">
        <v>275</v>
      </c>
      <c r="B176" t="s">
        <v>276</v>
      </c>
      <c r="C176" s="4">
        <f>+payroll!G176</f>
        <v>1.3441732429545297E-3</v>
      </c>
      <c r="D176" s="4">
        <f>+IFR!T176</f>
        <v>1.5899280431830266E-3</v>
      </c>
      <c r="E176" s="4">
        <f>+claims!R176</f>
        <v>1.6450337117672469E-3</v>
      </c>
      <c r="F176" s="4">
        <f>+costs!L176</f>
        <v>9.1881099355584572E-4</v>
      </c>
      <c r="H176" s="4">
        <f t="shared" si="22"/>
        <v>1.1648043136657888E-3</v>
      </c>
      <c r="J176" s="17">
        <f t="shared" si="21"/>
        <v>56323.829994134685</v>
      </c>
      <c r="L176" s="7">
        <f>+J176/payroll!F176</f>
        <v>5.2252974128551791E-3</v>
      </c>
      <c r="O176" s="17">
        <v>64501.209776840034</v>
      </c>
      <c r="P176" s="17">
        <f t="shared" si="19"/>
        <v>-8177.3797827053495</v>
      </c>
      <c r="R176" s="4">
        <v>1.1645758840299408E-3</v>
      </c>
      <c r="S176" s="4">
        <f t="shared" si="20"/>
        <v>2.2842963584806912E-7</v>
      </c>
    </row>
    <row r="177" spans="1:19" hidden="1" outlineLevel="1">
      <c r="A177" t="s">
        <v>277</v>
      </c>
      <c r="B177" t="s">
        <v>278</v>
      </c>
      <c r="C177" s="4">
        <f>+payroll!G177</f>
        <v>3.7857904030339161E-5</v>
      </c>
      <c r="D177" s="4">
        <f>+IFR!T177</f>
        <v>3.7347303027789215E-5</v>
      </c>
      <c r="E177" s="4">
        <f>+claims!R177</f>
        <v>0</v>
      </c>
      <c r="F177" s="4">
        <f>+costs!L177</f>
        <v>0</v>
      </c>
      <c r="H177" s="4">
        <f t="shared" si="22"/>
        <v>9.4006508822660479E-6</v>
      </c>
      <c r="J177" s="17">
        <f t="shared" si="21"/>
        <v>454.56619272006418</v>
      </c>
      <c r="L177" s="7">
        <f>+J177/payroll!F177</f>
        <v>1.4973200799273038E-3</v>
      </c>
      <c r="O177" s="17">
        <v>520.33397448727953</v>
      </c>
      <c r="P177" s="17">
        <f t="shared" si="19"/>
        <v>-65.767781767215354</v>
      </c>
      <c r="R177" s="4">
        <v>9.3946826799970615E-6</v>
      </c>
      <c r="S177" s="4">
        <f t="shared" si="20"/>
        <v>5.9682022689864123E-9</v>
      </c>
    </row>
    <row r="178" spans="1:19" hidden="1" outlineLevel="1">
      <c r="A178" t="s">
        <v>279</v>
      </c>
      <c r="B178" t="s">
        <v>280</v>
      </c>
      <c r="C178" s="4">
        <f>+payroll!G178</f>
        <v>5.6941768978321316E-5</v>
      </c>
      <c r="D178" s="4">
        <f>+IFR!T178</f>
        <v>6.1356283545653713E-5</v>
      </c>
      <c r="E178" s="4">
        <f>+claims!R178</f>
        <v>0</v>
      </c>
      <c r="F178" s="4">
        <f>+costs!L178</f>
        <v>0</v>
      </c>
      <c r="H178" s="4">
        <f t="shared" si="22"/>
        <v>1.4787256565496878E-5</v>
      </c>
      <c r="J178" s="17">
        <f t="shared" si="21"/>
        <v>715.0342036882862</v>
      </c>
      <c r="L178" s="7">
        <f>+J178/payroll!F178</f>
        <v>1.565921343343812E-3</v>
      </c>
      <c r="O178" s="17">
        <v>818.49195837977356</v>
      </c>
      <c r="P178" s="17">
        <f t="shared" si="19"/>
        <v>-103.45775469148737</v>
      </c>
      <c r="R178" s="4">
        <v>1.4777955317417616E-5</v>
      </c>
      <c r="S178" s="4">
        <f t="shared" si="20"/>
        <v>9.3012480792614634E-9</v>
      </c>
    </row>
    <row r="179" spans="1:19" hidden="1" outlineLevel="1">
      <c r="A179" t="s">
        <v>281</v>
      </c>
      <c r="B179" t="s">
        <v>282</v>
      </c>
      <c r="C179" s="4">
        <f>+payroll!G179</f>
        <v>5.6013405678387605E-5</v>
      </c>
      <c r="D179" s="4">
        <f>+IFR!T179</f>
        <v>5.1574847038375581E-5</v>
      </c>
      <c r="E179" s="4">
        <f>+claims!R179</f>
        <v>0</v>
      </c>
      <c r="F179" s="4">
        <f>+costs!L179</f>
        <v>0</v>
      </c>
      <c r="H179" s="4">
        <f t="shared" si="22"/>
        <v>1.3448531589595399E-5</v>
      </c>
      <c r="J179" s="17">
        <f t="shared" si="21"/>
        <v>650.30048226663655</v>
      </c>
      <c r="L179" s="7">
        <f>+J179/payroll!F179</f>
        <v>1.4477586845212749E-3</v>
      </c>
      <c r="O179" s="17">
        <v>744.38417927104808</v>
      </c>
      <c r="P179" s="17">
        <f t="shared" si="19"/>
        <v>-94.083697004411533</v>
      </c>
      <c r="R179" s="4">
        <v>1.3439931849832545E-5</v>
      </c>
      <c r="S179" s="4">
        <f t="shared" si="20"/>
        <v>8.5997397628541947E-9</v>
      </c>
    </row>
    <row r="180" spans="1:19" hidden="1" outlineLevel="1">
      <c r="A180" t="s">
        <v>283</v>
      </c>
      <c r="B180" t="s">
        <v>284</v>
      </c>
      <c r="C180" s="4">
        <f>+payroll!G180</f>
        <v>9.4018732242991183E-5</v>
      </c>
      <c r="D180" s="4">
        <f>+IFR!T180</f>
        <v>9.1145203817818914E-5</v>
      </c>
      <c r="E180" s="4">
        <f>+claims!R180</f>
        <v>4.3410611838302346E-5</v>
      </c>
      <c r="F180" s="4">
        <f>+costs!L180</f>
        <v>0</v>
      </c>
      <c r="H180" s="4">
        <f t="shared" si="22"/>
        <v>2.9657083783346615E-5</v>
      </c>
      <c r="J180" s="17">
        <f t="shared" si="21"/>
        <v>1434.0610912386289</v>
      </c>
      <c r="L180" s="7">
        <f>+J180/payroll!F180</f>
        <v>1.9020737133805935E-3</v>
      </c>
      <c r="O180" s="17">
        <v>1641.7721406161913</v>
      </c>
      <c r="P180" s="17">
        <f t="shared" si="19"/>
        <v>-207.7110493775624</v>
      </c>
      <c r="R180" s="4">
        <v>2.964236250217349E-5</v>
      </c>
      <c r="S180" s="4">
        <f t="shared" si="20"/>
        <v>1.4721281173124697E-8</v>
      </c>
    </row>
    <row r="181" spans="1:19" hidden="1" outlineLevel="1">
      <c r="A181" t="s">
        <v>285</v>
      </c>
      <c r="B181" t="s">
        <v>286</v>
      </c>
      <c r="C181" s="4">
        <f>+payroll!G181</f>
        <v>1.6713959411681103E-5</v>
      </c>
      <c r="D181" s="4">
        <f>+IFR!T181</f>
        <v>2.6232034269518618E-5</v>
      </c>
      <c r="E181" s="4">
        <f>+claims!R181</f>
        <v>0</v>
      </c>
      <c r="F181" s="4">
        <f>+costs!L181</f>
        <v>0</v>
      </c>
      <c r="H181" s="4">
        <f t="shared" si="22"/>
        <v>5.3682492101499648E-6</v>
      </c>
      <c r="J181" s="17">
        <f t="shared" si="21"/>
        <v>259.58038816586065</v>
      </c>
      <c r="L181" s="7">
        <f>+J181/payroll!F181</f>
        <v>1.9367190129731563E-3</v>
      </c>
      <c r="O181" s="17">
        <v>297.14616635480223</v>
      </c>
      <c r="P181" s="17">
        <f t="shared" si="19"/>
        <v>-37.565778188941579</v>
      </c>
      <c r="R181" s="4">
        <v>5.3650041691621878E-6</v>
      </c>
      <c r="S181" s="4">
        <f t="shared" si="20"/>
        <v>3.2450409877769342E-9</v>
      </c>
    </row>
    <row r="182" spans="1:19" hidden="1" outlineLevel="1">
      <c r="A182" t="s">
        <v>287</v>
      </c>
      <c r="B182" t="s">
        <v>288</v>
      </c>
      <c r="C182" s="4">
        <f>+payroll!G182</f>
        <v>4.1078075068587286E-4</v>
      </c>
      <c r="D182" s="4">
        <f>+IFR!T182</f>
        <v>4.6372901259504948E-4</v>
      </c>
      <c r="E182" s="4">
        <f>+claims!R182</f>
        <v>4.3410611838302346E-5</v>
      </c>
      <c r="F182" s="4">
        <f>+costs!L182</f>
        <v>0</v>
      </c>
      <c r="H182" s="4">
        <f t="shared" si="22"/>
        <v>1.1582531218586064E-4</v>
      </c>
      <c r="J182" s="17">
        <f t="shared" si="21"/>
        <v>5600.7048703683022</v>
      </c>
      <c r="L182" s="7">
        <f>+J182/payroll!F182</f>
        <v>1.7002261270516465E-3</v>
      </c>
      <c r="O182" s="17">
        <v>6411.3121537843526</v>
      </c>
      <c r="P182" s="17">
        <f t="shared" si="19"/>
        <v>-810.60728341605045</v>
      </c>
      <c r="R182" s="4">
        <v>1.1575689115161746E-4</v>
      </c>
      <c r="S182" s="4">
        <f t="shared" si="20"/>
        <v>6.8421034243182225E-8</v>
      </c>
    </row>
    <row r="183" spans="1:19" hidden="1" outlineLevel="1">
      <c r="A183" t="s">
        <v>289</v>
      </c>
      <c r="B183" t="s">
        <v>290</v>
      </c>
      <c r="C183" s="4">
        <f>+payroll!G183</f>
        <v>2.2638187605411657E-4</v>
      </c>
      <c r="D183" s="4">
        <f>+IFR!T183</f>
        <v>2.6765567169915604E-4</v>
      </c>
      <c r="E183" s="4">
        <f>+claims!R183</f>
        <v>0</v>
      </c>
      <c r="F183" s="4">
        <f>+costs!L183</f>
        <v>8.0257397081372769E-4</v>
      </c>
      <c r="H183" s="4">
        <f t="shared" si="22"/>
        <v>5.4329907595739566E-4</v>
      </c>
      <c r="J183" s="17">
        <f t="shared" si="21"/>
        <v>26271.095008131051</v>
      </c>
      <c r="L183" s="7">
        <f>+J183/payroll!F183</f>
        <v>1.4471401807226624E-2</v>
      </c>
      <c r="O183" s="17">
        <v>30089.036841893772</v>
      </c>
      <c r="P183" s="17">
        <f t="shared" si="19"/>
        <v>-3817.9418337627212</v>
      </c>
      <c r="R183" s="4">
        <v>5.4326061171553082E-4</v>
      </c>
      <c r="S183" s="4">
        <f t="shared" si="20"/>
        <v>3.8464241864841729E-8</v>
      </c>
    </row>
    <row r="184" spans="1:19" hidden="1" outlineLevel="1">
      <c r="A184" t="s">
        <v>291</v>
      </c>
      <c r="B184" t="s">
        <v>292</v>
      </c>
      <c r="C184" s="4">
        <f>+payroll!G184</f>
        <v>2.7304799045955885E-5</v>
      </c>
      <c r="D184" s="4">
        <f>+IFR!T184</f>
        <v>3.1122752523157677E-5</v>
      </c>
      <c r="E184" s="4">
        <f>+claims!R184</f>
        <v>0</v>
      </c>
      <c r="F184" s="4">
        <f>+costs!L184</f>
        <v>0</v>
      </c>
      <c r="H184" s="4">
        <f t="shared" si="22"/>
        <v>7.3034439461391948E-6</v>
      </c>
      <c r="J184" s="17">
        <f t="shared" si="21"/>
        <v>353.15626012702501</v>
      </c>
      <c r="L184" s="7">
        <f>+J184/payroll!F184</f>
        <v>1.6128798127194755E-3</v>
      </c>
      <c r="O184" s="17">
        <v>404.25567869813545</v>
      </c>
      <c r="P184" s="17">
        <f t="shared" si="19"/>
        <v>-51.099418571110448</v>
      </c>
      <c r="R184" s="4">
        <v>7.2988772772297138E-6</v>
      </c>
      <c r="S184" s="4">
        <f t="shared" si="20"/>
        <v>4.566668909481011E-9</v>
      </c>
    </row>
    <row r="185" spans="1:19" hidden="1" outlineLevel="1">
      <c r="A185" t="s">
        <v>293</v>
      </c>
      <c r="B185" t="s">
        <v>294</v>
      </c>
      <c r="C185" s="4">
        <f>+payroll!G185</f>
        <v>1.5593941041953957E-4</v>
      </c>
      <c r="D185" s="4">
        <f>+IFR!T185</f>
        <v>1.685074743753823E-4</v>
      </c>
      <c r="E185" s="4">
        <f>+claims!R185</f>
        <v>4.3410611838302346E-5</v>
      </c>
      <c r="F185" s="4">
        <f>+costs!L185</f>
        <v>1.9635800470561459E-5</v>
      </c>
      <c r="H185" s="4">
        <f t="shared" si="22"/>
        <v>5.884893265744745E-5</v>
      </c>
      <c r="J185" s="17">
        <f t="shared" si="21"/>
        <v>2845.6258613113196</v>
      </c>
      <c r="L185" s="7">
        <f>+J185/payroll!F185</f>
        <v>2.2756003556172353E-3</v>
      </c>
      <c r="O185" s="17">
        <v>3257.995020284342</v>
      </c>
      <c r="P185" s="17">
        <f t="shared" si="19"/>
        <v>-412.36915897302242</v>
      </c>
      <c r="R185" s="4">
        <v>5.8823430506804714E-5</v>
      </c>
      <c r="S185" s="4">
        <f t="shared" si="20"/>
        <v>2.5502150642736621E-8</v>
      </c>
    </row>
    <row r="186" spans="1:19" hidden="1" outlineLevel="1">
      <c r="A186" t="s">
        <v>295</v>
      </c>
      <c r="B186" t="s">
        <v>296</v>
      </c>
      <c r="C186" s="4">
        <f>+payroll!G186</f>
        <v>1.8789712356959644E-4</v>
      </c>
      <c r="D186" s="4">
        <f>+IFR!T186</f>
        <v>2.0274250215085576E-4</v>
      </c>
      <c r="E186" s="4">
        <f>+claims!R186</f>
        <v>4.3410611838302346E-5</v>
      </c>
      <c r="F186" s="4">
        <f>+costs!L186</f>
        <v>1.7364648595373341E-6</v>
      </c>
      <c r="H186" s="4">
        <f t="shared" si="22"/>
        <v>5.6383423906524275E-5</v>
      </c>
      <c r="J186" s="17">
        <f t="shared" si="21"/>
        <v>2726.4067838175074</v>
      </c>
      <c r="L186" s="7">
        <f>+J186/payroll!F186</f>
        <v>1.8094417373304261E-3</v>
      </c>
      <c r="O186" s="17">
        <v>3121.1519010270722</v>
      </c>
      <c r="P186" s="17">
        <f t="shared" si="19"/>
        <v>-394.7451172095648</v>
      </c>
      <c r="R186" s="4">
        <v>5.6352714110417506E-5</v>
      </c>
      <c r="S186" s="4">
        <f t="shared" si="20"/>
        <v>3.0709796106769287E-8</v>
      </c>
    </row>
    <row r="187" spans="1:19" hidden="1" outlineLevel="1">
      <c r="A187" t="s">
        <v>297</v>
      </c>
      <c r="B187" t="s">
        <v>298</v>
      </c>
      <c r="C187" s="4">
        <f>+payroll!G187</f>
        <v>1.2988552775212639E-4</v>
      </c>
      <c r="D187" s="4">
        <f>+IFR!T187</f>
        <v>1.4183082935553286E-4</v>
      </c>
      <c r="E187" s="4">
        <f>+claims!R187</f>
        <v>0</v>
      </c>
      <c r="F187" s="4">
        <f>+costs!L187</f>
        <v>0</v>
      </c>
      <c r="H187" s="4">
        <f t="shared" si="22"/>
        <v>3.396454463845741E-5</v>
      </c>
      <c r="J187" s="17">
        <f t="shared" si="21"/>
        <v>1642.3473158544334</v>
      </c>
      <c r="L187" s="7">
        <f>+J187/payroll!F187</f>
        <v>1.5768062164994438E-3</v>
      </c>
      <c r="O187" s="17">
        <v>1879.9789618067223</v>
      </c>
      <c r="P187" s="17">
        <f t="shared" si="19"/>
        <v>-237.63164595228886</v>
      </c>
      <c r="R187" s="4">
        <v>3.394321081695242E-5</v>
      </c>
      <c r="S187" s="4">
        <f t="shared" si="20"/>
        <v>2.1333821504989909E-8</v>
      </c>
    </row>
    <row r="188" spans="1:19" hidden="1" outlineLevel="1">
      <c r="A188" t="s">
        <v>299</v>
      </c>
      <c r="B188" t="s">
        <v>300</v>
      </c>
      <c r="C188" s="4">
        <f>+payroll!G188</f>
        <v>6.752465389957007E-5</v>
      </c>
      <c r="D188" s="4">
        <f>+IFR!T188</f>
        <v>7.5583827556240086E-5</v>
      </c>
      <c r="E188" s="4">
        <f>+claims!R188</f>
        <v>4.3410611838302346E-5</v>
      </c>
      <c r="F188" s="4">
        <f>+costs!L188</f>
        <v>2.522104359667964E-5</v>
      </c>
      <c r="H188" s="4">
        <f t="shared" si="22"/>
        <v>3.9532778115729402E-5</v>
      </c>
      <c r="J188" s="17">
        <f t="shared" si="21"/>
        <v>1911.5978947387966</v>
      </c>
      <c r="L188" s="7">
        <f>+J188/payroll!F188</f>
        <v>3.5302727339516053E-3</v>
      </c>
      <c r="O188" s="17">
        <v>2188.9420849932649</v>
      </c>
      <c r="P188" s="17">
        <f t="shared" si="19"/>
        <v>-277.34419025446823</v>
      </c>
      <c r="R188" s="4">
        <v>3.9521571340150141E-5</v>
      </c>
      <c r="S188" s="4">
        <f t="shared" si="20"/>
        <v>1.1206775579260958E-8</v>
      </c>
    </row>
    <row r="189" spans="1:19" hidden="1" outlineLevel="1">
      <c r="A189" t="s">
        <v>301</v>
      </c>
      <c r="B189" t="s">
        <v>302</v>
      </c>
      <c r="C189" s="4">
        <f>+payroll!G189</f>
        <v>7.2241849778421745E-5</v>
      </c>
      <c r="D189" s="4">
        <f>+IFR!T189</f>
        <v>8.1808378060871617E-5</v>
      </c>
      <c r="E189" s="4">
        <f>+claims!R189</f>
        <v>0</v>
      </c>
      <c r="F189" s="4">
        <f>+costs!L189</f>
        <v>0</v>
      </c>
      <c r="H189" s="4">
        <f t="shared" si="22"/>
        <v>1.925627847991167E-5</v>
      </c>
      <c r="J189" s="17">
        <f t="shared" si="21"/>
        <v>931.13267413040683</v>
      </c>
      <c r="L189" s="7">
        <f>+J189/payroll!F189</f>
        <v>1.6072994299176856E-3</v>
      </c>
      <c r="O189" s="17">
        <v>1065.861067915529</v>
      </c>
      <c r="P189" s="17">
        <f t="shared" si="19"/>
        <v>-134.72839378512219</v>
      </c>
      <c r="R189" s="4">
        <v>1.9244229677479937E-5</v>
      </c>
      <c r="S189" s="4">
        <f t="shared" si="20"/>
        <v>1.2048802431733382E-8</v>
      </c>
    </row>
    <row r="190" spans="1:19" hidden="1" outlineLevel="1">
      <c r="A190" t="s">
        <v>303</v>
      </c>
      <c r="B190" t="s">
        <v>304</v>
      </c>
      <c r="C190" s="4">
        <f>+payroll!G190</f>
        <v>3.9991291019340911E-3</v>
      </c>
      <c r="D190" s="4">
        <f>+IFR!T190</f>
        <v>4.3629652929963762E-3</v>
      </c>
      <c r="E190" s="4">
        <f>+claims!R190</f>
        <v>1.4325501906639773E-3</v>
      </c>
      <c r="F190" s="4">
        <f>+costs!L190</f>
        <v>1.3775693023421317E-3</v>
      </c>
      <c r="H190" s="4">
        <f t="shared" si="22"/>
        <v>2.0866859093711838E-3</v>
      </c>
      <c r="J190" s="17">
        <f t="shared" si="21"/>
        <v>100901.19089677512</v>
      </c>
      <c r="L190" s="7">
        <f>+J190/payroll!F190</f>
        <v>3.1463349125374755E-3</v>
      </c>
      <c r="O190" s="17">
        <v>115536.83627318924</v>
      </c>
      <c r="P190" s="17">
        <f t="shared" si="19"/>
        <v>-14635.645376414119</v>
      </c>
      <c r="R190" s="4">
        <v>2.0860292962936681E-3</v>
      </c>
      <c r="S190" s="4">
        <f t="shared" si="20"/>
        <v>6.5661307751575804E-7</v>
      </c>
    </row>
    <row r="191" spans="1:19" hidden="1" outlineLevel="1">
      <c r="A191" t="s">
        <v>305</v>
      </c>
      <c r="B191" t="s">
        <v>306</v>
      </c>
      <c r="C191" s="4">
        <f>+payroll!G191</f>
        <v>5.7547789581648758E-5</v>
      </c>
      <c r="D191" s="4">
        <f>+IFR!T191</f>
        <v>6.4023948047638664E-5</v>
      </c>
      <c r="E191" s="4">
        <f>+claims!R191</f>
        <v>4.3410611838302346E-5</v>
      </c>
      <c r="F191" s="4">
        <f>+costs!L191</f>
        <v>0</v>
      </c>
      <c r="H191" s="4">
        <f t="shared" si="22"/>
        <v>2.1708058979406279E-5</v>
      </c>
      <c r="J191" s="17">
        <f t="shared" si="21"/>
        <v>1049.6879253570016</v>
      </c>
      <c r="L191" s="7">
        <f>+J191/payroll!F191</f>
        <v>2.2746031502060347E-3</v>
      </c>
      <c r="O191" s="17">
        <v>1201.7951094797857</v>
      </c>
      <c r="P191" s="17">
        <f t="shared" si="19"/>
        <v>-152.10718412278402</v>
      </c>
      <c r="R191" s="4">
        <v>2.1698532583923999E-5</v>
      </c>
      <c r="S191" s="4">
        <f t="shared" si="20"/>
        <v>9.5263954822800252E-9</v>
      </c>
    </row>
    <row r="192" spans="1:19" hidden="1" outlineLevel="1">
      <c r="A192" t="s">
        <v>307</v>
      </c>
      <c r="B192" t="s">
        <v>308</v>
      </c>
      <c r="C192" s="4">
        <f>+payroll!G192</f>
        <v>1.2775923157257784E-5</v>
      </c>
      <c r="D192" s="4">
        <f>+IFR!T192</f>
        <v>2.2675148266872025E-5</v>
      </c>
      <c r="E192" s="4">
        <f>+claims!R192</f>
        <v>0</v>
      </c>
      <c r="F192" s="4">
        <f>+costs!L192</f>
        <v>0</v>
      </c>
      <c r="H192" s="4">
        <f t="shared" si="22"/>
        <v>4.4313839280162264E-6</v>
      </c>
      <c r="J192" s="17">
        <f t="shared" si="21"/>
        <v>214.27849474116985</v>
      </c>
      <c r="L192" s="7">
        <f>+J192/payroll!F192</f>
        <v>2.0915120816681668E-3</v>
      </c>
      <c r="O192" s="17">
        <v>245.29018502091213</v>
      </c>
      <c r="P192" s="17">
        <f t="shared" si="19"/>
        <v>-31.011690279742282</v>
      </c>
      <c r="R192" s="4">
        <v>4.4287391671088615E-6</v>
      </c>
      <c r="S192" s="4">
        <f t="shared" si="20"/>
        <v>2.6447609073649181E-9</v>
      </c>
    </row>
    <row r="193" spans="1:19" hidden="1" outlineLevel="1">
      <c r="A193" t="s">
        <v>309</v>
      </c>
      <c r="B193" t="s">
        <v>310</v>
      </c>
      <c r="C193" s="4">
        <f>+payroll!G193</f>
        <v>9.3044652993316305E-5</v>
      </c>
      <c r="D193" s="4">
        <f>+IFR!T193</f>
        <v>8.6254485564179865E-5</v>
      </c>
      <c r="E193" s="4">
        <f>+claims!R193</f>
        <v>1.7364244735320938E-4</v>
      </c>
      <c r="F193" s="4">
        <f>+costs!L193</f>
        <v>1.8092600607339405E-5</v>
      </c>
      <c r="H193" s="4">
        <f t="shared" si="22"/>
        <v>5.9314319787072075E-5</v>
      </c>
      <c r="J193" s="17">
        <f t="shared" si="21"/>
        <v>2868.1295430567466</v>
      </c>
      <c r="L193" s="7">
        <f>+J193/payroll!F193</f>
        <v>3.8439826975935998E-3</v>
      </c>
      <c r="O193" s="17">
        <v>3284.390199557874</v>
      </c>
      <c r="P193" s="17">
        <f t="shared" si="19"/>
        <v>-416.26065650112741</v>
      </c>
      <c r="R193" s="4">
        <v>5.9299998145504091E-5</v>
      </c>
      <c r="S193" s="4">
        <f t="shared" si="20"/>
        <v>1.4321641567983934E-8</v>
      </c>
    </row>
    <row r="194" spans="1:19" hidden="1" outlineLevel="1">
      <c r="A194" t="s">
        <v>311</v>
      </c>
      <c r="B194" t="s">
        <v>312</v>
      </c>
      <c r="C194" s="4">
        <f>+payroll!G194</f>
        <v>1.1375148568704113E-3</v>
      </c>
      <c r="D194" s="4">
        <f>+IFR!T194</f>
        <v>1.1475403466038568E-3</v>
      </c>
      <c r="E194" s="4">
        <f>+claims!R194</f>
        <v>3.9069550654472108E-4</v>
      </c>
      <c r="F194" s="4">
        <f>+costs!L194</f>
        <v>2.8661621600665344E-4</v>
      </c>
      <c r="H194" s="4">
        <f t="shared" si="22"/>
        <v>5.1620595601998371E-4</v>
      </c>
      <c r="J194" s="17">
        <f t="shared" si="21"/>
        <v>24961.013766619322</v>
      </c>
      <c r="L194" s="7">
        <f>+J194/payroll!F194</f>
        <v>2.7363977455832226E-3</v>
      </c>
      <c r="O194" s="17">
        <v>28580.567303209533</v>
      </c>
      <c r="P194" s="17">
        <f t="shared" si="19"/>
        <v>-3619.5535365902106</v>
      </c>
      <c r="R194" s="4">
        <v>5.1602504121036783E-4</v>
      </c>
      <c r="S194" s="4">
        <f t="shared" si="20"/>
        <v>1.8091480961587858E-7</v>
      </c>
    </row>
    <row r="195" spans="1:19" hidden="1" outlineLevel="1">
      <c r="A195" t="s">
        <v>313</v>
      </c>
      <c r="B195" t="s">
        <v>314</v>
      </c>
      <c r="C195" s="4">
        <f>+payroll!G195</f>
        <v>1.0097724296869737E-4</v>
      </c>
      <c r="D195" s="4">
        <f>+IFR!T195</f>
        <v>1.1337574133436013E-4</v>
      </c>
      <c r="E195" s="4">
        <f>+claims!R195</f>
        <v>8.6821223676604691E-5</v>
      </c>
      <c r="F195" s="4">
        <f>+costs!L195</f>
        <v>7.4267058227789123E-4</v>
      </c>
      <c r="H195" s="4">
        <f t="shared" si="22"/>
        <v>4.8541965595610764E-4</v>
      </c>
      <c r="J195" s="17">
        <f t="shared" si="21"/>
        <v>23472.349696094854</v>
      </c>
      <c r="L195" s="7">
        <f>+J195/payroll!F195</f>
        <v>2.89872582531687E-2</v>
      </c>
      <c r="O195" s="17">
        <v>26884.527773155092</v>
      </c>
      <c r="P195" s="17">
        <f t="shared" si="19"/>
        <v>-3412.1780770602381</v>
      </c>
      <c r="R195" s="4">
        <v>4.8540287548825943E-4</v>
      </c>
      <c r="S195" s="4">
        <f t="shared" si="20"/>
        <v>1.6780467848207751E-8</v>
      </c>
    </row>
    <row r="196" spans="1:19" hidden="1" outlineLevel="1">
      <c r="A196" t="s">
        <v>315</v>
      </c>
      <c r="B196" t="s">
        <v>316</v>
      </c>
      <c r="C196" s="4">
        <f>+payroll!G196</f>
        <v>4.2328321086103023E-5</v>
      </c>
      <c r="D196" s="4">
        <f>+IFR!T196</f>
        <v>3.823652452845087E-5</v>
      </c>
      <c r="E196" s="4">
        <f>+claims!R196</f>
        <v>0</v>
      </c>
      <c r="F196" s="4">
        <f>+costs!L196</f>
        <v>0</v>
      </c>
      <c r="H196" s="4">
        <f t="shared" si="22"/>
        <v>1.0070605701819237E-5</v>
      </c>
      <c r="J196" s="17">
        <f t="shared" si="21"/>
        <v>486.9616954818199</v>
      </c>
      <c r="L196" s="7">
        <f>+J196/payroll!F196</f>
        <v>1.4346231667623376E-3</v>
      </c>
      <c r="O196" s="17">
        <v>557.41327575426931</v>
      </c>
      <c r="P196" s="17">
        <f t="shared" si="19"/>
        <v>-70.451580272449405</v>
      </c>
      <c r="R196" s="4">
        <v>1.0064153224838254E-5</v>
      </c>
      <c r="S196" s="4">
        <f t="shared" si="20"/>
        <v>6.4524769809825688E-9</v>
      </c>
    </row>
    <row r="197" spans="1:19" hidden="1" outlineLevel="1">
      <c r="A197" t="s">
        <v>317</v>
      </c>
      <c r="B197" t="s">
        <v>318</v>
      </c>
      <c r="C197" s="4">
        <f>+payroll!G197</f>
        <v>1.0567617768805554E-4</v>
      </c>
      <c r="D197" s="4">
        <f>+IFR!T197</f>
        <v>1.2315717784163824E-4</v>
      </c>
      <c r="E197" s="4">
        <f>+claims!R197</f>
        <v>1.7364244735320938E-4</v>
      </c>
      <c r="F197" s="4">
        <f>+costs!L197</f>
        <v>1.9862877235615799E-6</v>
      </c>
      <c r="H197" s="4">
        <f t="shared" si="22"/>
        <v>5.5842309178330078E-5</v>
      </c>
      <c r="J197" s="17">
        <f t="shared" si="21"/>
        <v>2700.2413124155214</v>
      </c>
      <c r="L197" s="7">
        <f>+J197/payroll!F197</f>
        <v>3.1863946395745304E-3</v>
      </c>
      <c r="O197" s="17">
        <v>3091.8943304211793</v>
      </c>
      <c r="P197" s="17">
        <f t="shared" si="19"/>
        <v>-391.65301800565794</v>
      </c>
      <c r="R197" s="4">
        <v>5.5824465705917649E-5</v>
      </c>
      <c r="S197" s="4">
        <f t="shared" si="20"/>
        <v>1.7843472412429025E-8</v>
      </c>
    </row>
    <row r="198" spans="1:19" hidden="1" outlineLevel="1">
      <c r="A198" t="s">
        <v>319</v>
      </c>
      <c r="B198" t="s">
        <v>320</v>
      </c>
      <c r="C198" s="4">
        <f>+payroll!G198</f>
        <v>1.0735416462165236E-4</v>
      </c>
      <c r="D198" s="4">
        <f>+IFR!T198</f>
        <v>8.9811371566826445E-5</v>
      </c>
      <c r="E198" s="4">
        <f>+claims!R198</f>
        <v>0</v>
      </c>
      <c r="F198" s="4">
        <f>+costs!L198</f>
        <v>0</v>
      </c>
      <c r="H198" s="4">
        <f t="shared" si="22"/>
        <v>2.464569202355985E-5</v>
      </c>
      <c r="J198" s="17">
        <f t="shared" si="21"/>
        <v>1191.7364585078947</v>
      </c>
      <c r="L198" s="7">
        <f>+J198/payroll!F198</f>
        <v>1.3843165489914012E-3</v>
      </c>
      <c r="O198" s="17">
        <v>1364.1449686777703</v>
      </c>
      <c r="P198" s="17">
        <f t="shared" si="19"/>
        <v>-172.40851016987563</v>
      </c>
      <c r="R198" s="4">
        <v>2.4629775756753866E-5</v>
      </c>
      <c r="S198" s="4">
        <f t="shared" si="20"/>
        <v>1.591626680598452E-8</v>
      </c>
    </row>
    <row r="199" spans="1:19" hidden="1" outlineLevel="1">
      <c r="A199" t="s">
        <v>321</v>
      </c>
      <c r="B199" t="s">
        <v>322</v>
      </c>
      <c r="C199" s="4">
        <f>+payroll!G199</f>
        <v>4.4284169310079179E-5</v>
      </c>
      <c r="D199" s="4">
        <f>+IFR!T199</f>
        <v>5.4687122290691354E-5</v>
      </c>
      <c r="E199" s="4">
        <f>+claims!R199</f>
        <v>4.3410611838302346E-5</v>
      </c>
      <c r="F199" s="4">
        <f>+costs!L199</f>
        <v>0</v>
      </c>
      <c r="H199" s="4">
        <f t="shared" si="22"/>
        <v>1.8883003225841667E-5</v>
      </c>
      <c r="J199" s="17">
        <f t="shared" si="21"/>
        <v>913.08303978016124</v>
      </c>
      <c r="L199" s="7">
        <f>+J199/payroll!F199</f>
        <v>2.5711999750835193E-3</v>
      </c>
      <c r="O199" s="17">
        <v>1045.4293598667964</v>
      </c>
      <c r="P199" s="17">
        <f t="shared" si="19"/>
        <v>-132.34632008663516</v>
      </c>
      <c r="R199" s="4">
        <v>1.8875333116540731E-5</v>
      </c>
      <c r="S199" s="4">
        <f t="shared" si="20"/>
        <v>7.6701093009362347E-9</v>
      </c>
    </row>
    <row r="200" spans="1:19" hidden="1" outlineLevel="1">
      <c r="A200" t="s">
        <v>323</v>
      </c>
      <c r="B200" t="s">
        <v>324</v>
      </c>
      <c r="C200" s="4">
        <f>+payroll!G200</f>
        <v>1.2797577127463913E-4</v>
      </c>
      <c r="D200" s="4">
        <f>+IFR!T200</f>
        <v>1.4894460136082605E-4</v>
      </c>
      <c r="E200" s="4">
        <f>+claims!R200</f>
        <v>0</v>
      </c>
      <c r="F200" s="4">
        <f>+costs!L200</f>
        <v>0</v>
      </c>
      <c r="H200" s="4">
        <f t="shared" si="22"/>
        <v>3.4615046579433148E-5</v>
      </c>
      <c r="J200" s="17">
        <f t="shared" si="21"/>
        <v>1673.8021793920393</v>
      </c>
      <c r="L200" s="7">
        <f>+J200/payroll!F200</f>
        <v>1.6309868336331144E-3</v>
      </c>
      <c r="O200" s="17">
        <v>1915.9931365955892</v>
      </c>
      <c r="P200" s="17">
        <f t="shared" si="19"/>
        <v>-242.19095720354994</v>
      </c>
      <c r="R200" s="4">
        <v>3.4593450395209341E-5</v>
      </c>
      <c r="S200" s="4">
        <f t="shared" si="20"/>
        <v>2.1596184223806919E-8</v>
      </c>
    </row>
    <row r="201" spans="1:19" hidden="1" outlineLevel="1">
      <c r="A201" t="s">
        <v>325</v>
      </c>
      <c r="B201" t="s">
        <v>326</v>
      </c>
      <c r="C201" s="4">
        <f>+payroll!G201</f>
        <v>4.5074999180346638E-5</v>
      </c>
      <c r="D201" s="4">
        <f>+IFR!T201</f>
        <v>4.9796404037052292E-5</v>
      </c>
      <c r="E201" s="4">
        <f>+claims!R201</f>
        <v>0</v>
      </c>
      <c r="F201" s="4">
        <f>+costs!L201</f>
        <v>0</v>
      </c>
      <c r="H201" s="4">
        <f t="shared" si="22"/>
        <v>1.1858925402174866E-5</v>
      </c>
      <c r="J201" s="17">
        <f t="shared" si="21"/>
        <v>573.43546072827382</v>
      </c>
      <c r="L201" s="7">
        <f>+J201/payroll!F201</f>
        <v>1.5864372551113563E-3</v>
      </c>
      <c r="O201" s="17">
        <v>656.40648875956549</v>
      </c>
      <c r="P201" s="17">
        <f t="shared" si="19"/>
        <v>-82.971028031291667</v>
      </c>
      <c r="R201" s="4">
        <v>1.1851485725228062E-5</v>
      </c>
      <c r="S201" s="4">
        <f t="shared" si="20"/>
        <v>7.4396769468045959E-9</v>
      </c>
    </row>
    <row r="202" spans="1:19" hidden="1" outlineLevel="1">
      <c r="A202" t="s">
        <v>327</v>
      </c>
      <c r="B202" t="s">
        <v>328</v>
      </c>
      <c r="C202" s="4">
        <f>+payroll!G202</f>
        <v>1.216182883349549E-4</v>
      </c>
      <c r="D202" s="4">
        <f>+IFR!T202</f>
        <v>1.2626945309395402E-4</v>
      </c>
      <c r="E202" s="4">
        <f>+claims!R202</f>
        <v>0</v>
      </c>
      <c r="F202" s="4">
        <f>+costs!L202</f>
        <v>0</v>
      </c>
      <c r="H202" s="4">
        <f t="shared" si="22"/>
        <v>3.0985967678613613E-5</v>
      </c>
      <c r="J202" s="17">
        <f t="shared" si="21"/>
        <v>1498.3189495937427</v>
      </c>
      <c r="L202" s="7">
        <f>+J202/payroll!F202</f>
        <v>1.5363121567199889E-3</v>
      </c>
      <c r="O202" s="17">
        <v>1715.1053425187235</v>
      </c>
      <c r="P202" s="17">
        <f t="shared" si="19"/>
        <v>-216.78639292498087</v>
      </c>
      <c r="R202" s="4">
        <v>3.0966400899745565E-5</v>
      </c>
      <c r="S202" s="4">
        <f t="shared" si="20"/>
        <v>1.9566778868048014E-8</v>
      </c>
    </row>
    <row r="203" spans="1:19" hidden="1" outlineLevel="1">
      <c r="A203" t="s">
        <v>329</v>
      </c>
      <c r="B203" t="s">
        <v>330</v>
      </c>
      <c r="C203" s="4">
        <f>+payroll!G203</f>
        <v>8.0436657378882246E-5</v>
      </c>
      <c r="D203" s="4">
        <f>+IFR!T203</f>
        <v>8.5809874813849024E-5</v>
      </c>
      <c r="E203" s="4">
        <f>+claims!R203</f>
        <v>0</v>
      </c>
      <c r="F203" s="4">
        <f>+costs!L203</f>
        <v>0</v>
      </c>
      <c r="H203" s="4">
        <f t="shared" si="22"/>
        <v>2.078081652409141E-5</v>
      </c>
      <c r="J203" s="17">
        <f t="shared" si="21"/>
        <v>1004.8513413885432</v>
      </c>
      <c r="L203" s="7">
        <f>+J203/payroll!F203</f>
        <v>1.5578365303167692E-3</v>
      </c>
      <c r="O203" s="17">
        <v>1150.2417522518542</v>
      </c>
      <c r="P203" s="17">
        <f t="shared" si="19"/>
        <v>-145.39041086331099</v>
      </c>
      <c r="R203" s="4">
        <v>2.0767731490794941E-5</v>
      </c>
      <c r="S203" s="4">
        <f t="shared" si="20"/>
        <v>1.3085033296469315E-8</v>
      </c>
    </row>
    <row r="204" spans="1:19" hidden="1" outlineLevel="1">
      <c r="A204" t="s">
        <v>331</v>
      </c>
      <c r="B204" t="s">
        <v>332</v>
      </c>
      <c r="C204" s="4">
        <f>+payroll!G204</f>
        <v>5.4153164649648302E-4</v>
      </c>
      <c r="D204" s="4">
        <f>+IFR!T204</f>
        <v>5.6376643141948493E-4</v>
      </c>
      <c r="E204" s="4">
        <f>+claims!R204</f>
        <v>1.3023183551490704E-4</v>
      </c>
      <c r="F204" s="4">
        <f>+costs!L204</f>
        <v>1.3954547290210152E-4</v>
      </c>
      <c r="H204" s="4">
        <f t="shared" si="22"/>
        <v>2.4142431880799298E-4</v>
      </c>
      <c r="J204" s="17">
        <f t="shared" si="21"/>
        <v>11674.014364006514</v>
      </c>
      <c r="L204" s="7">
        <f>+J204/payroll!F204</f>
        <v>2.6882550091373056E-3</v>
      </c>
      <c r="O204" s="17">
        <v>13366.698556513171</v>
      </c>
      <c r="P204" s="17">
        <f t="shared" si="19"/>
        <v>-1692.6841925066565</v>
      </c>
      <c r="R204" s="4">
        <v>2.4133709804622017E-4</v>
      </c>
      <c r="S204" s="4">
        <f t="shared" si="20"/>
        <v>8.7220761772809161E-8</v>
      </c>
    </row>
    <row r="205" spans="1:19" hidden="1" outlineLevel="1">
      <c r="A205" t="s">
        <v>333</v>
      </c>
      <c r="B205" t="s">
        <v>334</v>
      </c>
      <c r="C205" s="4">
        <f>+payroll!G205</f>
        <v>7.9532704329484083E-5</v>
      </c>
      <c r="D205" s="4">
        <f>+IFR!T205</f>
        <v>9.2923646819142224E-5</v>
      </c>
      <c r="E205" s="4">
        <f>+claims!R205</f>
        <v>0</v>
      </c>
      <c r="F205" s="4">
        <f>+costs!L205</f>
        <v>0</v>
      </c>
      <c r="H205" s="4">
        <f t="shared" si="22"/>
        <v>2.155704389357829E-5</v>
      </c>
      <c r="J205" s="17">
        <f t="shared" ref="J205:J237" si="23">(+H205*$J$279)</f>
        <v>1042.3856275195592</v>
      </c>
      <c r="L205" s="7">
        <f>+J205/payroll!F205</f>
        <v>1.6343939519072705E-3</v>
      </c>
      <c r="O205" s="17">
        <v>1193.2140158462532</v>
      </c>
      <c r="P205" s="17">
        <f t="shared" si="19"/>
        <v>-150.82838832669404</v>
      </c>
      <c r="R205" s="4">
        <v>2.1543600068103141E-5</v>
      </c>
      <c r="S205" s="4">
        <f t="shared" si="20"/>
        <v>1.3443825475148848E-8</v>
      </c>
    </row>
    <row r="206" spans="1:19" hidden="1" outlineLevel="1">
      <c r="A206" t="s">
        <v>335</v>
      </c>
      <c r="B206" t="s">
        <v>336</v>
      </c>
      <c r="C206" s="4">
        <f>+payroll!G206</f>
        <v>3.4902785041168293E-4</v>
      </c>
      <c r="D206" s="4">
        <f>+IFR!T206</f>
        <v>3.5568860026465927E-4</v>
      </c>
      <c r="E206" s="4">
        <f>+claims!R206</f>
        <v>1.3023183551490704E-4</v>
      </c>
      <c r="F206" s="4">
        <f>+costs!L206</f>
        <v>1.5495710762814967E-4</v>
      </c>
      <c r="H206" s="4">
        <f t="shared" si="22"/>
        <v>2.0059859623866862E-4</v>
      </c>
      <c r="J206" s="17">
        <f t="shared" si="23"/>
        <v>9699.8964538953878</v>
      </c>
      <c r="L206" s="7">
        <f>+J206/payroll!F206</f>
        <v>3.46562124622822E-3</v>
      </c>
      <c r="O206" s="17">
        <v>11107.268599136209</v>
      </c>
      <c r="P206" s="17">
        <f t="shared" si="19"/>
        <v>-1407.3721452408208</v>
      </c>
      <c r="R206" s="4">
        <v>2.0054286102152486E-4</v>
      </c>
      <c r="S206" s="4">
        <f t="shared" si="20"/>
        <v>5.5735217143756217E-8</v>
      </c>
    </row>
    <row r="207" spans="1:19" hidden="1" outlineLevel="1">
      <c r="A207" t="s">
        <v>337</v>
      </c>
      <c r="B207" t="s">
        <v>338</v>
      </c>
      <c r="C207" s="4">
        <f>+payroll!G207</f>
        <v>3.1298426263451685E-5</v>
      </c>
      <c r="D207" s="4">
        <f>+IFR!T207</f>
        <v>3.2901195524480981E-5</v>
      </c>
      <c r="E207" s="4">
        <f>+claims!R207</f>
        <v>0</v>
      </c>
      <c r="F207" s="4">
        <f>+costs!L207</f>
        <v>0</v>
      </c>
      <c r="H207" s="4">
        <f t="shared" si="22"/>
        <v>8.0249527234915831E-6</v>
      </c>
      <c r="J207" s="17">
        <f t="shared" si="23"/>
        <v>388.04464201065525</v>
      </c>
      <c r="L207" s="7">
        <f>+J207/payroll!F207</f>
        <v>1.5460846626190424E-3</v>
      </c>
      <c r="O207" s="17">
        <v>444.1897956649766</v>
      </c>
      <c r="P207" s="17">
        <f t="shared" si="19"/>
        <v>-56.145153654321348</v>
      </c>
      <c r="R207" s="4">
        <v>8.0198918090581186E-6</v>
      </c>
      <c r="S207" s="4">
        <f t="shared" si="20"/>
        <v>5.0609144334645055E-9</v>
      </c>
    </row>
    <row r="208" spans="1:19" hidden="1" outlineLevel="1">
      <c r="A208" t="s">
        <v>339</v>
      </c>
      <c r="B208" t="s">
        <v>340</v>
      </c>
      <c r="C208" s="4">
        <f>+payroll!G208</f>
        <v>1.0586439159697933E-4</v>
      </c>
      <c r="D208" s="4">
        <f>+IFR!T208</f>
        <v>9.9592808074104583E-5</v>
      </c>
      <c r="E208" s="4">
        <f>+claims!R208</f>
        <v>0</v>
      </c>
      <c r="F208" s="4">
        <f>+costs!L208</f>
        <v>0</v>
      </c>
      <c r="H208" s="4">
        <f t="shared" si="22"/>
        <v>2.5682149958885488E-5</v>
      </c>
      <c r="J208" s="17">
        <f t="shared" si="23"/>
        <v>1241.8541305155063</v>
      </c>
      <c r="L208" s="7">
        <f>+J208/payroll!F208</f>
        <v>1.4628330435483047E-3</v>
      </c>
      <c r="O208" s="17">
        <v>1421.524223284981</v>
      </c>
      <c r="P208" s="17">
        <f t="shared" si="19"/>
        <v>-179.67009276947465</v>
      </c>
      <c r="R208" s="4">
        <v>2.5665764017909938E-5</v>
      </c>
      <c r="S208" s="4">
        <f t="shared" si="20"/>
        <v>1.6385940975549649E-8</v>
      </c>
    </row>
    <row r="209" spans="1:19" hidden="1" outlineLevel="1">
      <c r="A209" t="s">
        <v>519</v>
      </c>
      <c r="B209" t="s">
        <v>517</v>
      </c>
      <c r="C209" s="4">
        <f>+payroll!G209</f>
        <v>3.1531920705940904E-5</v>
      </c>
      <c r="D209" s="4">
        <f>+IFR!T209</f>
        <v>3.2011974023819332E-5</v>
      </c>
      <c r="E209" s="4">
        <f>+claims!R209</f>
        <v>0</v>
      </c>
      <c r="F209" s="4">
        <f>+costs!L209</f>
        <v>0</v>
      </c>
      <c r="H209" s="4">
        <f>(C209*$C$3)+(D209*$D$3)+(E209*$E$3)+(F209*$F$3)</f>
        <v>7.9429868412200295E-6</v>
      </c>
      <c r="J209" s="17">
        <f t="shared" si="23"/>
        <v>384.08120165915699</v>
      </c>
      <c r="L209" s="7">
        <f>+J209/payroll!F209</f>
        <v>1.5189612952401438E-3</v>
      </c>
      <c r="O209" s="17">
        <v>439.65187676371499</v>
      </c>
      <c r="P209" s="17">
        <f t="shared" si="19"/>
        <v>-55.570675104558006</v>
      </c>
      <c r="R209" s="4">
        <v>7.9379592230744297E-6</v>
      </c>
      <c r="S209" s="4">
        <f t="shared" si="20"/>
        <v>5.027618145599856E-9</v>
      </c>
    </row>
    <row r="210" spans="1:19" hidden="1" outlineLevel="1">
      <c r="A210" t="s">
        <v>341</v>
      </c>
      <c r="B210" t="s">
        <v>342</v>
      </c>
      <c r="C210" s="4">
        <f>+payroll!G210</f>
        <v>1.2895534781234247E-4</v>
      </c>
      <c r="D210" s="4">
        <f>+IFR!T210</f>
        <v>1.0892963383105189E-4</v>
      </c>
      <c r="E210" s="4">
        <f>+claims!R210</f>
        <v>0</v>
      </c>
      <c r="F210" s="4">
        <f>+costs!L210</f>
        <v>0</v>
      </c>
      <c r="H210" s="4">
        <f t="shared" si="22"/>
        <v>2.9735622705424296E-5</v>
      </c>
      <c r="J210" s="17">
        <f t="shared" si="23"/>
        <v>1437.8588217613674</v>
      </c>
      <c r="L210" s="7">
        <f>+J210/payroll!F210</f>
        <v>1.3904358952232831E-3</v>
      </c>
      <c r="O210" s="17">
        <v>1645.8749034610166</v>
      </c>
      <c r="P210" s="17">
        <f t="shared" si="19"/>
        <v>-208.01608169964925</v>
      </c>
      <c r="R210" s="4">
        <v>2.9716438301426069E-5</v>
      </c>
      <c r="S210" s="4">
        <f t="shared" si="20"/>
        <v>1.9184403998226662E-8</v>
      </c>
    </row>
    <row r="211" spans="1:19" hidden="1" outlineLevel="1">
      <c r="A211" t="s">
        <v>343</v>
      </c>
      <c r="B211" t="s">
        <v>344</v>
      </c>
      <c r="C211" s="4">
        <f>+payroll!G211</f>
        <v>1.0787630088216739E-4</v>
      </c>
      <c r="D211" s="4">
        <f>+IFR!T211</f>
        <v>1.6228292387075076E-4</v>
      </c>
      <c r="E211" s="4">
        <f>+claims!R211</f>
        <v>8.6821223676604691E-5</v>
      </c>
      <c r="F211" s="4">
        <f>+costs!L211</f>
        <v>1.2247391086575262E-5</v>
      </c>
      <c r="H211" s="4">
        <f t="shared" si="22"/>
        <v>5.4141521297550634E-5</v>
      </c>
      <c r="J211" s="17">
        <f t="shared" si="23"/>
        <v>2618.0001270685789</v>
      </c>
      <c r="L211" s="7">
        <f>+J211/payroll!F211</f>
        <v>3.0263398679501005E-3</v>
      </c>
      <c r="O211" s="17">
        <v>2997.5470992909063</v>
      </c>
      <c r="P211" s="17">
        <f t="shared" si="19"/>
        <v>-379.54697222232744</v>
      </c>
      <c r="R211" s="4">
        <v>5.4121016879462196E-5</v>
      </c>
      <c r="S211" s="4">
        <f t="shared" si="20"/>
        <v>2.0504418088437642E-8</v>
      </c>
    </row>
    <row r="212" spans="1:19" hidden="1" outlineLevel="1">
      <c r="A212" t="s">
        <v>345</v>
      </c>
      <c r="B212" t="s">
        <v>346</v>
      </c>
      <c r="C212" s="4">
        <f>+payroll!G212</f>
        <v>8.4601880179243507E-5</v>
      </c>
      <c r="D212" s="4">
        <f>+IFR!T212</f>
        <v>7.6917659807232555E-5</v>
      </c>
      <c r="E212" s="4">
        <f>+claims!R212</f>
        <v>0</v>
      </c>
      <c r="F212" s="4">
        <f>+costs!L212</f>
        <v>0</v>
      </c>
      <c r="H212" s="4">
        <f t="shared" si="22"/>
        <v>2.0189942498309506E-5</v>
      </c>
      <c r="J212" s="17">
        <f t="shared" si="23"/>
        <v>976.27977122380662</v>
      </c>
      <c r="L212" s="7">
        <f>+J212/payroll!F212</f>
        <v>1.4390250618821576E-3</v>
      </c>
      <c r="O212" s="17">
        <v>1117.5243211132938</v>
      </c>
      <c r="P212" s="17">
        <f t="shared" si="19"/>
        <v>-141.24454988948719</v>
      </c>
      <c r="R212" s="4">
        <v>2.0177014953489639E-5</v>
      </c>
      <c r="S212" s="4">
        <f t="shared" si="20"/>
        <v>1.2927544819867206E-8</v>
      </c>
    </row>
    <row r="213" spans="1:19" hidden="1" outlineLevel="1">
      <c r="A213" t="s">
        <v>347</v>
      </c>
      <c r="B213" t="s">
        <v>348</v>
      </c>
      <c r="C213" s="4">
        <f>+payroll!G213</f>
        <v>1.7816148086507829E-5</v>
      </c>
      <c r="D213" s="4">
        <f>+IFR!T213</f>
        <v>1.8229040763563783E-5</v>
      </c>
      <c r="E213" s="4">
        <f>+claims!R213</f>
        <v>0</v>
      </c>
      <c r="F213" s="4">
        <f>+costs!L213</f>
        <v>0</v>
      </c>
      <c r="H213" s="4">
        <f t="shared" si="22"/>
        <v>4.5056486062589516E-6</v>
      </c>
      <c r="J213" s="17">
        <f t="shared" si="23"/>
        <v>217.86954524024324</v>
      </c>
      <c r="L213" s="7">
        <f>+J213/payroll!F213</f>
        <v>1.5249541802649571E-3</v>
      </c>
      <c r="O213" s="17">
        <v>249.39206544185021</v>
      </c>
      <c r="P213" s="17">
        <f t="shared" si="19"/>
        <v>-31.522520201606966</v>
      </c>
      <c r="R213" s="4">
        <v>4.5027990341086625E-6</v>
      </c>
      <c r="S213" s="4">
        <f t="shared" si="20"/>
        <v>2.8495721502890938E-9</v>
      </c>
    </row>
    <row r="214" spans="1:19" hidden="1" outlineLevel="1">
      <c r="A214" t="s">
        <v>349</v>
      </c>
      <c r="B214" t="s">
        <v>350</v>
      </c>
      <c r="C214" s="4">
        <f>+payroll!G214</f>
        <v>1.8651505421678747E-4</v>
      </c>
      <c r="D214" s="4">
        <f>+IFR!T214</f>
        <v>1.8984879039126188E-4</v>
      </c>
      <c r="E214" s="4">
        <f>+claims!R214</f>
        <v>4.3410611838302346E-5</v>
      </c>
      <c r="F214" s="4">
        <f>+costs!L214</f>
        <v>6.2811508027110945E-6</v>
      </c>
      <c r="H214" s="4">
        <f t="shared" si="22"/>
        <v>5.7325762833378175E-5</v>
      </c>
      <c r="J214" s="17">
        <f t="shared" si="23"/>
        <v>2771.9733540046805</v>
      </c>
      <c r="L214" s="7">
        <f>+J214/payroll!F214</f>
        <v>1.8533150059737013E-3</v>
      </c>
      <c r="O214" s="17">
        <v>3173.3963497837176</v>
      </c>
      <c r="P214" s="17">
        <f t="shared" si="19"/>
        <v>-401.42299577903714</v>
      </c>
      <c r="R214" s="4">
        <v>5.7295992931185813E-5</v>
      </c>
      <c r="S214" s="4">
        <f t="shared" si="20"/>
        <v>2.9769902192362449E-8</v>
      </c>
    </row>
    <row r="215" spans="1:19" hidden="1" outlineLevel="1">
      <c r="A215" t="s">
        <v>351</v>
      </c>
      <c r="B215" t="s">
        <v>352</v>
      </c>
      <c r="C215" s="4">
        <f>+payroll!G215</f>
        <v>1.8674248653763358E-4</v>
      </c>
      <c r="D215" s="4">
        <f>+IFR!T215</f>
        <v>2.0229789140052492E-4</v>
      </c>
      <c r="E215" s="4">
        <f>+claims!R215</f>
        <v>0</v>
      </c>
      <c r="F215" s="4">
        <f>+costs!L215</f>
        <v>0</v>
      </c>
      <c r="H215" s="4">
        <f t="shared" si="22"/>
        <v>4.8630047242269816E-5</v>
      </c>
      <c r="J215" s="17">
        <f t="shared" si="23"/>
        <v>2351.4941362641957</v>
      </c>
      <c r="L215" s="7">
        <f>+J215/payroll!F215</f>
        <v>1.5702718476678713E-3</v>
      </c>
      <c r="O215" s="17">
        <v>2691.7309885879213</v>
      </c>
      <c r="P215" s="17">
        <f t="shared" si="19"/>
        <v>-340.23685232372554</v>
      </c>
      <c r="R215" s="4">
        <v>4.8599475985815182E-5</v>
      </c>
      <c r="S215" s="4">
        <f t="shared" si="20"/>
        <v>3.0571256454634021E-8</v>
      </c>
    </row>
    <row r="216" spans="1:19" hidden="1" outlineLevel="1">
      <c r="A216" t="s">
        <v>353</v>
      </c>
      <c r="B216" t="s">
        <v>354</v>
      </c>
      <c r="C216" s="4">
        <f>+payroll!G216</f>
        <v>6.7467427377492807E-5</v>
      </c>
      <c r="D216" s="4">
        <f>+IFR!T216</f>
        <v>6.8025444800616072E-5</v>
      </c>
      <c r="E216" s="4">
        <f>+claims!R216</f>
        <v>1.3023183551490704E-4</v>
      </c>
      <c r="F216" s="4">
        <f>+costs!L216</f>
        <v>6.5218291201900057E-7</v>
      </c>
      <c r="H216" s="4">
        <f t="shared" si="22"/>
        <v>3.6862694096711063E-5</v>
      </c>
      <c r="J216" s="17">
        <f t="shared" si="23"/>
        <v>1782.4866297882486</v>
      </c>
      <c r="L216" s="7">
        <f>+J216/payroll!F216</f>
        <v>3.294626690744225E-3</v>
      </c>
      <c r="O216" s="17">
        <v>2041.0833068610509</v>
      </c>
      <c r="P216" s="17">
        <f t="shared" si="19"/>
        <v>-258.59667707280232</v>
      </c>
      <c r="R216" s="4">
        <v>3.6851966105602463E-5</v>
      </c>
      <c r="S216" s="4">
        <f t="shared" si="20"/>
        <v>1.0727991108599956E-8</v>
      </c>
    </row>
    <row r="217" spans="1:19" hidden="1" outlineLevel="1">
      <c r="A217" t="s">
        <v>355</v>
      </c>
      <c r="B217" t="s">
        <v>356</v>
      </c>
      <c r="C217" s="4">
        <f>+payroll!G217</f>
        <v>7.1897737321709751E-4</v>
      </c>
      <c r="D217" s="4">
        <f>+IFR!T217</f>
        <v>9.1189664892852001E-4</v>
      </c>
      <c r="E217" s="4">
        <f>+claims!R217</f>
        <v>5.6433795389793041E-4</v>
      </c>
      <c r="F217" s="4">
        <f>+costs!L217</f>
        <v>7.6319739969965572E-4</v>
      </c>
      <c r="H217" s="4">
        <f t="shared" si="22"/>
        <v>7.4642838567268513E-4</v>
      </c>
      <c r="J217" s="17">
        <f t="shared" si="23"/>
        <v>36093.363498212042</v>
      </c>
      <c r="L217" s="7">
        <f>+J217/payroll!F217</f>
        <v>6.2601712554243884E-3</v>
      </c>
      <c r="O217" s="17">
        <v>41334.708449770769</v>
      </c>
      <c r="P217" s="17">
        <f t="shared" si="19"/>
        <v>-5241.3449515587272</v>
      </c>
      <c r="R217" s="4">
        <v>7.4630235309626697E-4</v>
      </c>
      <c r="S217" s="4">
        <f t="shared" si="20"/>
        <v>1.2603257641815788E-7</v>
      </c>
    </row>
    <row r="218" spans="1:19" hidden="1" outlineLevel="1">
      <c r="A218" t="s">
        <v>498</v>
      </c>
      <c r="B218" t="s">
        <v>360</v>
      </c>
      <c r="C218" s="4">
        <f>+payroll!G218</f>
        <v>9.3631285229300491E-5</v>
      </c>
      <c r="D218" s="4">
        <f>+IFR!T218</f>
        <v>1.0492813707807447E-4</v>
      </c>
      <c r="E218" s="4">
        <f>+claims!R218</f>
        <v>0</v>
      </c>
      <c r="F218" s="4">
        <f>+costs!L218</f>
        <v>0</v>
      </c>
      <c r="H218" s="4">
        <f>(C218*$C$3)+(D218*$D$3)+(E218*$E$3)+(F218*$F$3)</f>
        <v>2.4819927788421869E-5</v>
      </c>
      <c r="J218" s="17">
        <f t="shared" si="23"/>
        <v>1200.1615866464588</v>
      </c>
      <c r="L218" s="7">
        <f>+J218/payroll!F218</f>
        <v>1.5984270455669752E-3</v>
      </c>
      <c r="O218" s="17">
        <v>1373.8156329069486</v>
      </c>
      <c r="P218" s="17">
        <f>+J218-O218</f>
        <v>-173.65404626048985</v>
      </c>
      <c r="R218" s="4">
        <v>2.4804380580179921E-5</v>
      </c>
      <c r="S218" s="4">
        <f>+H218-R218</f>
        <v>1.554720824194759E-8</v>
      </c>
    </row>
    <row r="219" spans="1:19" hidden="1" outlineLevel="1">
      <c r="A219" t="s">
        <v>499</v>
      </c>
      <c r="B219" t="s">
        <v>361</v>
      </c>
      <c r="C219" s="4">
        <f>+payroll!G219</f>
        <v>5.3017115768391941E-5</v>
      </c>
      <c r="D219" s="4">
        <f>+IFR!T219</f>
        <v>5.8688619043668768E-5</v>
      </c>
      <c r="E219" s="4">
        <f>+claims!R219</f>
        <v>0</v>
      </c>
      <c r="F219" s="4">
        <f>+costs!L219</f>
        <v>0</v>
      </c>
      <c r="H219" s="4">
        <f>(C219*$C$3)+(D219*$D$3)+(E219*$E$3)+(F219*$F$3)</f>
        <v>1.3963216851507588E-5</v>
      </c>
      <c r="J219" s="17">
        <f t="shared" si="23"/>
        <v>675.18796323860909</v>
      </c>
      <c r="L219" s="7">
        <f>+J219/payroll!F219</f>
        <v>1.5881176614298074E-3</v>
      </c>
      <c r="O219" s="17">
        <v>772.88177984427887</v>
      </c>
      <c r="P219" s="17">
        <f>+J219-O219</f>
        <v>-97.693816605669781</v>
      </c>
      <c r="R219" s="4">
        <v>1.3954458918318923E-5</v>
      </c>
      <c r="S219" s="4">
        <f>+H219-R219</f>
        <v>8.7579331886643069E-9</v>
      </c>
    </row>
    <row r="220" spans="1:19" hidden="1" outlineLevel="1">
      <c r="A220" t="s">
        <v>500</v>
      </c>
      <c r="B220" t="s">
        <v>357</v>
      </c>
      <c r="C220" s="4">
        <f>+payroll!G220</f>
        <v>4.3023861850908021E-5</v>
      </c>
      <c r="D220" s="4">
        <f>+IFR!T220</f>
        <v>3.8681135278781691E-5</v>
      </c>
      <c r="E220" s="4">
        <f>+claims!R220</f>
        <v>0</v>
      </c>
      <c r="F220" s="4">
        <f>+costs!L220</f>
        <v>0</v>
      </c>
      <c r="H220" s="4">
        <f>(C220*$C$3)+(D220*$D$3)+(E220*$E$3)+(F220*$F$3)</f>
        <v>1.0213124641211213E-5</v>
      </c>
      <c r="J220" s="17">
        <f t="shared" si="23"/>
        <v>493.85316421959902</v>
      </c>
      <c r="L220" s="7">
        <f>+J220/payroll!F220</f>
        <v>1.4314050072952158E-3</v>
      </c>
      <c r="O220" s="17">
        <v>565.30159559357753</v>
      </c>
      <c r="P220" s="17">
        <f>+J220-O220</f>
        <v>-71.448431373978508</v>
      </c>
      <c r="R220" s="4">
        <v>1.0206577639545461E-5</v>
      </c>
      <c r="S220" s="4">
        <f>+H220-R220</f>
        <v>6.5470016657522158E-9</v>
      </c>
    </row>
    <row r="221" spans="1:19" hidden="1" outlineLevel="1">
      <c r="A221" t="s">
        <v>359</v>
      </c>
      <c r="B221" t="s">
        <v>358</v>
      </c>
      <c r="C221" s="4">
        <f>+payroll!G221</f>
        <v>3.5580980449143816E-4</v>
      </c>
      <c r="D221" s="4">
        <f>+IFR!T221</f>
        <v>3.539101572633359E-4</v>
      </c>
      <c r="E221" s="4">
        <f>+claims!R221</f>
        <v>2.1705305919151173E-4</v>
      </c>
      <c r="F221" s="4">
        <f>+costs!L221</f>
        <v>2.04223851633182E-5</v>
      </c>
      <c r="H221" s="4">
        <f t="shared" si="22"/>
        <v>1.3352638519606444E-4</v>
      </c>
      <c r="J221" s="17">
        <f t="shared" si="23"/>
        <v>6456.6359613193836</v>
      </c>
      <c r="L221" s="7">
        <f>+J221/payroll!F221</f>
        <v>2.2628849359057827E-3</v>
      </c>
      <c r="O221" s="17">
        <v>7392.3767058931926</v>
      </c>
      <c r="P221" s="17">
        <f t="shared" si="19"/>
        <v>-935.74074457380902</v>
      </c>
      <c r="R221" s="4">
        <v>1.3347011113641266E-4</v>
      </c>
      <c r="S221" s="4">
        <f t="shared" si="20"/>
        <v>5.6274059651777262E-8</v>
      </c>
    </row>
    <row r="222" spans="1:19" hidden="1" outlineLevel="1">
      <c r="A222" t="s">
        <v>362</v>
      </c>
      <c r="B222" t="s">
        <v>363</v>
      </c>
      <c r="C222" s="4">
        <f>+payroll!G222</f>
        <v>3.1276767538579697E-4</v>
      </c>
      <c r="D222" s="4">
        <f>+IFR!T222</f>
        <v>3.628023722699524E-4</v>
      </c>
      <c r="E222" s="4">
        <f>+claims!R222</f>
        <v>0</v>
      </c>
      <c r="F222" s="4">
        <f>+costs!L222</f>
        <v>6.8659998826341346E-4</v>
      </c>
      <c r="H222" s="4">
        <f t="shared" si="22"/>
        <v>4.9640624891501676E-4</v>
      </c>
      <c r="J222" s="17">
        <f t="shared" si="23"/>
        <v>24003.603733165586</v>
      </c>
      <c r="L222" s="7">
        <f>+J222/payroll!F222</f>
        <v>9.5703686705675747E-3</v>
      </c>
      <c r="O222" s="17">
        <v>27491.041626169052</v>
      </c>
      <c r="P222" s="17">
        <f t="shared" si="19"/>
        <v>-3487.4378930034654</v>
      </c>
      <c r="R222" s="4">
        <v>4.9635354461514698E-4</v>
      </c>
      <c r="S222" s="4">
        <f t="shared" si="20"/>
        <v>5.270429986978676E-8</v>
      </c>
    </row>
    <row r="223" spans="1:19" hidden="1" outlineLevel="1">
      <c r="A223" t="s">
        <v>364</v>
      </c>
      <c r="B223" t="s">
        <v>365</v>
      </c>
      <c r="C223" s="4">
        <f>+payroll!G223</f>
        <v>3.7291628314165093E-5</v>
      </c>
      <c r="D223" s="4">
        <f>+IFR!T223</f>
        <v>4.2682632031759105E-5</v>
      </c>
      <c r="E223" s="4">
        <f>+claims!R223</f>
        <v>0</v>
      </c>
      <c r="F223" s="4">
        <f>+costs!L223</f>
        <v>0</v>
      </c>
      <c r="H223" s="4">
        <f t="shared" si="22"/>
        <v>9.9967825432405248E-6</v>
      </c>
      <c r="J223" s="17">
        <f t="shared" si="23"/>
        <v>483.39199455898279</v>
      </c>
      <c r="L223" s="7">
        <f>+J223/payroll!F223</f>
        <v>1.6164496762784077E-3</v>
      </c>
      <c r="O223" s="17">
        <v>553.335830589333</v>
      </c>
      <c r="P223" s="17">
        <f t="shared" si="19"/>
        <v>-69.943836030350212</v>
      </c>
      <c r="R223" s="4">
        <v>9.9905345388637111E-6</v>
      </c>
      <c r="S223" s="4">
        <f t="shared" si="20"/>
        <v>6.2480043768137292E-9</v>
      </c>
    </row>
    <row r="224" spans="1:19" hidden="1" outlineLevel="1">
      <c r="A224" t="s">
        <v>366</v>
      </c>
      <c r="B224" t="s">
        <v>367</v>
      </c>
      <c r="C224" s="4">
        <f>+payroll!G224</f>
        <v>4.654696940186876E-5</v>
      </c>
      <c r="D224" s="4">
        <f>+IFR!T224</f>
        <v>4.8017961035728995E-5</v>
      </c>
      <c r="E224" s="4">
        <f>+claims!R224</f>
        <v>0</v>
      </c>
      <c r="F224" s="4">
        <f>+costs!L224</f>
        <v>5.0925057571825092E-5</v>
      </c>
      <c r="H224" s="4">
        <f t="shared" si="22"/>
        <v>4.237565084779478E-5</v>
      </c>
      <c r="J224" s="17">
        <f t="shared" si="23"/>
        <v>2049.0643159884644</v>
      </c>
      <c r="L224" s="7">
        <f>+J224/payroll!F224</f>
        <v>5.4895691737455211E-3</v>
      </c>
      <c r="O224" s="17">
        <v>2346.6044545867458</v>
      </c>
      <c r="P224" s="17">
        <f t="shared" si="19"/>
        <v>-297.54013859828137</v>
      </c>
      <c r="R224" s="4">
        <v>4.236818141278029E-5</v>
      </c>
      <c r="S224" s="4">
        <f t="shared" si="20"/>
        <v>7.4694350144898902E-9</v>
      </c>
    </row>
    <row r="225" spans="1:19" hidden="1" outlineLevel="1">
      <c r="A225" t="s">
        <v>368</v>
      </c>
      <c r="B225" t="s">
        <v>369</v>
      </c>
      <c r="C225" s="4">
        <f>+payroll!G225</f>
        <v>4.9599848293225483E-4</v>
      </c>
      <c r="D225" s="4">
        <f>+IFR!T225</f>
        <v>5.2019457788706413E-4</v>
      </c>
      <c r="E225" s="4">
        <f>+claims!R225</f>
        <v>4.3410611838302346E-4</v>
      </c>
      <c r="F225" s="4">
        <f>+costs!L225</f>
        <v>9.3027049358587212E-4</v>
      </c>
      <c r="H225" s="4">
        <f t="shared" si="22"/>
        <v>7.5030234651139163E-4</v>
      </c>
      <c r="J225" s="17">
        <f t="shared" si="23"/>
        <v>36280.687934706053</v>
      </c>
      <c r="L225" s="7">
        <f>+J225/payroll!F225</f>
        <v>9.1215626828196027E-3</v>
      </c>
      <c r="O225" s="17">
        <v>41551.814207894771</v>
      </c>
      <c r="P225" s="17">
        <f t="shared" si="19"/>
        <v>-5271.1262731887182</v>
      </c>
      <c r="R225" s="4">
        <v>7.5022221957737651E-4</v>
      </c>
      <c r="S225" s="4">
        <f t="shared" si="20"/>
        <v>8.0126934015123732E-8</v>
      </c>
    </row>
    <row r="226" spans="1:19" hidden="1" outlineLevel="1">
      <c r="A226" t="s">
        <v>370</v>
      </c>
      <c r="B226" t="s">
        <v>371</v>
      </c>
      <c r="C226" s="4">
        <f>+payroll!G226</f>
        <v>5.1186006996543658E-5</v>
      </c>
      <c r="D226" s="4">
        <f>+IFR!T226</f>
        <v>5.2464068539037236E-5</v>
      </c>
      <c r="E226" s="4">
        <f>+claims!R226</f>
        <v>0</v>
      </c>
      <c r="F226" s="4">
        <f>+costs!L226</f>
        <v>0</v>
      </c>
      <c r="H226" s="4">
        <f t="shared" si="22"/>
        <v>1.2956259441947612E-5</v>
      </c>
      <c r="J226" s="17">
        <f t="shared" si="23"/>
        <v>626.49678199727362</v>
      </c>
      <c r="L226" s="7">
        <f>+J226/payroll!F226</f>
        <v>1.5263062220088682E-3</v>
      </c>
      <c r="O226" s="17">
        <v>717.14173953675709</v>
      </c>
      <c r="P226" s="17">
        <f t="shared" si="19"/>
        <v>-90.644957539483471</v>
      </c>
      <c r="R226" s="4">
        <v>1.2948066837587675E-5</v>
      </c>
      <c r="S226" s="4">
        <f t="shared" si="20"/>
        <v>8.1926043599365317E-9</v>
      </c>
    </row>
    <row r="227" spans="1:19" hidden="1" outlineLevel="1">
      <c r="A227" t="s">
        <v>372</v>
      </c>
      <c r="B227" t="s">
        <v>373</v>
      </c>
      <c r="C227" s="4">
        <f>+payroll!G227</f>
        <v>7.1602295505801235E-5</v>
      </c>
      <c r="D227" s="4">
        <f>+IFR!T227</f>
        <v>8.1363767310540789E-5</v>
      </c>
      <c r="E227" s="4">
        <f>+claims!R227</f>
        <v>0</v>
      </c>
      <c r="F227" s="4">
        <f>+costs!L227</f>
        <v>0</v>
      </c>
      <c r="H227" s="4">
        <f t="shared" si="22"/>
        <v>1.9120757852042751E-5</v>
      </c>
      <c r="J227" s="17">
        <f t="shared" si="23"/>
        <v>924.57960704846482</v>
      </c>
      <c r="L227" s="7">
        <f>+J227/payroll!F227</f>
        <v>1.6102430981018579E-3</v>
      </c>
      <c r="O227" s="17">
        <v>1058.3600593277545</v>
      </c>
      <c r="P227" s="17">
        <f t="shared" si="19"/>
        <v>-133.78045227928965</v>
      </c>
      <c r="R227" s="4">
        <v>1.9108798206699052E-5</v>
      </c>
      <c r="S227" s="4">
        <f t="shared" si="20"/>
        <v>1.195964534369981E-8</v>
      </c>
    </row>
    <row r="228" spans="1:19" hidden="1" outlineLevel="1">
      <c r="A228" t="s">
        <v>374</v>
      </c>
      <c r="B228" t="s">
        <v>375</v>
      </c>
      <c r="C228" s="4">
        <f>+payroll!G228</f>
        <v>1.0061090089102514E-4</v>
      </c>
      <c r="D228" s="4">
        <f>+IFR!T228</f>
        <v>1.1915568108866083E-4</v>
      </c>
      <c r="E228" s="4">
        <f>+claims!R228</f>
        <v>0</v>
      </c>
      <c r="F228" s="4">
        <f>+costs!L228</f>
        <v>0</v>
      </c>
      <c r="H228" s="4">
        <f t="shared" si="22"/>
        <v>2.7470822747460746E-5</v>
      </c>
      <c r="J228" s="17">
        <f t="shared" si="23"/>
        <v>1328.3449692571576</v>
      </c>
      <c r="L228" s="7">
        <f>+J228/payroll!F228</f>
        <v>1.6464172940703762E-3</v>
      </c>
      <c r="O228" s="17">
        <v>1520.5517174544398</v>
      </c>
      <c r="P228" s="17">
        <f t="shared" si="19"/>
        <v>-192.2067481972822</v>
      </c>
      <c r="R228" s="4">
        <v>2.7453715468195387E-5</v>
      </c>
      <c r="S228" s="4">
        <f t="shared" si="20"/>
        <v>1.7107279265359384E-8</v>
      </c>
    </row>
    <row r="229" spans="1:19" hidden="1" outlineLevel="1">
      <c r="A229" t="s">
        <v>376</v>
      </c>
      <c r="B229" t="s">
        <v>377</v>
      </c>
      <c r="C229" s="4">
        <f>+payroll!G229</f>
        <v>9.7578305914820907E-5</v>
      </c>
      <c r="D229" s="4">
        <f>+IFR!T229</f>
        <v>9.2479036068811397E-5</v>
      </c>
      <c r="E229" s="4">
        <f>+claims!R229</f>
        <v>0</v>
      </c>
      <c r="F229" s="4">
        <f>+costs!L229</f>
        <v>1.1855635638775939E-6</v>
      </c>
      <c r="H229" s="4">
        <f t="shared" si="22"/>
        <v>2.4468505886280597E-5</v>
      </c>
      <c r="J229" s="17">
        <f t="shared" si="23"/>
        <v>1183.1686658268852</v>
      </c>
      <c r="L229" s="7">
        <f>+J229/payroll!F229</f>
        <v>1.512054578032536E-3</v>
      </c>
      <c r="O229" s="17">
        <v>1354.3739938161823</v>
      </c>
      <c r="P229" s="17">
        <f t="shared" si="19"/>
        <v>-171.20532798929707</v>
      </c>
      <c r="R229" s="4">
        <v>2.4453359814686466E-5</v>
      </c>
      <c r="S229" s="4">
        <f t="shared" si="20"/>
        <v>1.51460715941301E-8</v>
      </c>
    </row>
    <row r="230" spans="1:19" hidden="1" outlineLevel="1">
      <c r="A230" t="s">
        <v>378</v>
      </c>
      <c r="B230" t="s">
        <v>379</v>
      </c>
      <c r="C230" s="4">
        <f>+payroll!G230</f>
        <v>4.4445444652666506E-5</v>
      </c>
      <c r="D230" s="4">
        <f>+IFR!T230</f>
        <v>5.3797900790029712E-5</v>
      </c>
      <c r="E230" s="4">
        <f>+claims!R230</f>
        <v>0</v>
      </c>
      <c r="F230" s="4">
        <f>+costs!L230</f>
        <v>0</v>
      </c>
      <c r="H230" s="4">
        <f t="shared" si="22"/>
        <v>1.2280418180337027E-5</v>
      </c>
      <c r="J230" s="17">
        <f t="shared" si="23"/>
        <v>593.81664175794219</v>
      </c>
      <c r="L230" s="7">
        <f>+J230/payroll!F230</f>
        <v>1.6660928126314327E-3</v>
      </c>
      <c r="O230" s="17">
        <v>679.74075624639863</v>
      </c>
      <c r="P230" s="17">
        <f t="shared" si="19"/>
        <v>-85.924114488456439</v>
      </c>
      <c r="R230" s="4">
        <v>1.2272788291190587E-5</v>
      </c>
      <c r="S230" s="4">
        <f t="shared" si="20"/>
        <v>7.6298891464401816E-9</v>
      </c>
    </row>
    <row r="231" spans="1:19" hidden="1" outlineLevel="1">
      <c r="A231" t="s">
        <v>380</v>
      </c>
      <c r="B231" t="s">
        <v>381</v>
      </c>
      <c r="C231" s="4">
        <f>+payroll!G231</f>
        <v>7.7479113487166358E-4</v>
      </c>
      <c r="D231" s="4">
        <f>+IFR!T231</f>
        <v>9.9859574524303061E-4</v>
      </c>
      <c r="E231" s="4">
        <f>+claims!R231</f>
        <v>1.3708614264727056E-3</v>
      </c>
      <c r="F231" s="4">
        <f>+costs!L231</f>
        <v>1.3098392577924937E-3</v>
      </c>
      <c r="H231" s="4">
        <f t="shared" si="22"/>
        <v>1.2132061286607388E-3</v>
      </c>
      <c r="J231" s="17">
        <f t="shared" si="23"/>
        <v>58664.288015451151</v>
      </c>
      <c r="L231" s="7">
        <f>+J231/payroll!F231</f>
        <v>9.4419836279075169E-3</v>
      </c>
      <c r="O231" s="17">
        <v>67187.067412968812</v>
      </c>
      <c r="P231" s="17">
        <f t="shared" si="19"/>
        <v>-8522.779397517661</v>
      </c>
      <c r="R231" s="4">
        <v>1.2130693160414493E-3</v>
      </c>
      <c r="S231" s="4">
        <f t="shared" si="20"/>
        <v>1.3681261928953983E-7</v>
      </c>
    </row>
    <row r="232" spans="1:19" hidden="1" outlineLevel="1">
      <c r="A232" t="s">
        <v>382</v>
      </c>
      <c r="B232" t="s">
        <v>383</v>
      </c>
      <c r="C232" s="4">
        <f>+payroll!G232</f>
        <v>1.2527823183500019E-4</v>
      </c>
      <c r="D232" s="4">
        <f>+IFR!T232</f>
        <v>1.2093412408998414E-4</v>
      </c>
      <c r="E232" s="4">
        <f>+claims!R232</f>
        <v>4.3410611838302346E-5</v>
      </c>
      <c r="F232" s="4">
        <f>+costs!L232</f>
        <v>9.7790551236952921E-6</v>
      </c>
      <c r="H232" s="4">
        <f t="shared" si="22"/>
        <v>4.3155569340585571E-5</v>
      </c>
      <c r="J232" s="17">
        <f t="shared" si="23"/>
        <v>2086.7770854913374</v>
      </c>
      <c r="L232" s="7">
        <f>+J232/payroll!F232</f>
        <v>2.0771818815535424E-3</v>
      </c>
      <c r="O232" s="17">
        <v>2389.1300729091558</v>
      </c>
      <c r="P232" s="17">
        <f t="shared" si="19"/>
        <v>-302.35298741781844</v>
      </c>
      <c r="R232" s="4">
        <v>4.3135985764405379E-5</v>
      </c>
      <c r="S232" s="4">
        <f t="shared" si="20"/>
        <v>1.95835761801922E-8</v>
      </c>
    </row>
    <row r="233" spans="1:19" hidden="1" outlineLevel="1">
      <c r="A233" t="s">
        <v>384</v>
      </c>
      <c r="B233" t="s">
        <v>385</v>
      </c>
      <c r="C233" s="4">
        <f>+payroll!G233</f>
        <v>5.1106799889140643E-5</v>
      </c>
      <c r="D233" s="4">
        <f>+IFR!T233</f>
        <v>6.0467062044992071E-5</v>
      </c>
      <c r="E233" s="4">
        <f>+claims!R233</f>
        <v>0</v>
      </c>
      <c r="F233" s="4">
        <f>+costs!L233</f>
        <v>0</v>
      </c>
      <c r="H233" s="4">
        <f t="shared" si="22"/>
        <v>1.394673274176659E-5</v>
      </c>
      <c r="J233" s="17">
        <f t="shared" si="23"/>
        <v>674.39087811129298</v>
      </c>
      <c r="L233" s="7">
        <f>+J233/payroll!F233</f>
        <v>1.6455348374581828E-3</v>
      </c>
      <c r="O233" s="17">
        <v>771.97276661020123</v>
      </c>
      <c r="P233" s="17">
        <f t="shared" si="19"/>
        <v>-97.581888498908256</v>
      </c>
      <c r="R233" s="4">
        <v>1.3938046592188398E-5</v>
      </c>
      <c r="S233" s="4">
        <f t="shared" si="20"/>
        <v>8.6861495781923796E-9</v>
      </c>
    </row>
    <row r="234" spans="1:19" hidden="1" outlineLevel="1">
      <c r="A234" t="s">
        <v>386</v>
      </c>
      <c r="B234" t="s">
        <v>387</v>
      </c>
      <c r="C234" s="4">
        <f>+payroll!G234</f>
        <v>5.7683230482348989E-5</v>
      </c>
      <c r="D234" s="4">
        <f>+IFR!T234</f>
        <v>7.6917659807232555E-5</v>
      </c>
      <c r="E234" s="4">
        <f>+claims!R234</f>
        <v>0</v>
      </c>
      <c r="F234" s="4">
        <f>+costs!L234</f>
        <v>0</v>
      </c>
      <c r="H234" s="4">
        <f t="shared" si="22"/>
        <v>1.6825111286197694E-5</v>
      </c>
      <c r="J234" s="17">
        <f t="shared" si="23"/>
        <v>813.57417430384032</v>
      </c>
      <c r="L234" s="7">
        <f>+J234/payroll!F234</f>
        <v>1.7588210766759586E-3</v>
      </c>
      <c r="O234" s="17">
        <v>931.30268984300881</v>
      </c>
      <c r="P234" s="17">
        <f t="shared" si="19"/>
        <v>-117.72851553916848</v>
      </c>
      <c r="R234" s="4">
        <v>1.681476451489462E-5</v>
      </c>
      <c r="S234" s="4">
        <f t="shared" si="20"/>
        <v>1.0346771303073547E-8</v>
      </c>
    </row>
    <row r="235" spans="1:19" hidden="1" outlineLevel="1">
      <c r="A235" t="s">
        <v>388</v>
      </c>
      <c r="B235" t="s">
        <v>389</v>
      </c>
      <c r="C235" s="4">
        <f>+payroll!G235</f>
        <v>1.7271641131370302E-4</v>
      </c>
      <c r="D235" s="4">
        <f>+IFR!T235</f>
        <v>1.8629190438861526E-4</v>
      </c>
      <c r="E235" s="4">
        <f>+claims!R235</f>
        <v>4.3410611838302346E-5</v>
      </c>
      <c r="F235" s="4">
        <f>+costs!L235</f>
        <v>4.0224478060132652E-6</v>
      </c>
      <c r="H235" s="4">
        <f t="shared" si="22"/>
        <v>5.3801099922143099E-5</v>
      </c>
      <c r="J235" s="17">
        <f t="shared" si="23"/>
        <v>2601.5391340503775</v>
      </c>
      <c r="L235" s="7">
        <f>+J235/payroll!F235</f>
        <v>1.8783254342451463E-3</v>
      </c>
      <c r="O235" s="17">
        <v>2978.2649471286145</v>
      </c>
      <c r="P235" s="17">
        <f t="shared" si="19"/>
        <v>-376.72581307823702</v>
      </c>
      <c r="R235" s="4">
        <v>5.3772875666637013E-5</v>
      </c>
      <c r="S235" s="4">
        <f t="shared" si="20"/>
        <v>2.8224255506085669E-8</v>
      </c>
    </row>
    <row r="236" spans="1:19" hidden="1" outlineLevel="1">
      <c r="A236" t="s">
        <v>527</v>
      </c>
      <c r="B236" t="s">
        <v>529</v>
      </c>
      <c r="C236" s="4">
        <f>+payroll!G236</f>
        <v>2.0734107068232774E-5</v>
      </c>
      <c r="D236" s="4">
        <f>+IFR!T236</f>
        <v>2.2230537516541204E-5</v>
      </c>
      <c r="E236" s="4">
        <f>+claims!R236</f>
        <v>0</v>
      </c>
      <c r="F236" s="4">
        <f>+costs!L236</f>
        <v>0</v>
      </c>
      <c r="H236" s="4">
        <f>(C236*$C$3)+(D236*$D$3)+(E236*$E$3)+(F236*$F$3)</f>
        <v>5.3705805730967469E-6</v>
      </c>
      <c r="J236" s="17">
        <f t="shared" si="23"/>
        <v>259.69312065554038</v>
      </c>
      <c r="L236" s="7">
        <f>+J236/payroll!F236</f>
        <v>1.5618854892799892E-3</v>
      </c>
      <c r="O236" s="17">
        <v>297.2678221977755</v>
      </c>
      <c r="P236" s="17">
        <f>+J236-O236</f>
        <v>-37.574701542235118</v>
      </c>
      <c r="R236" s="4">
        <v>5.3672006777450221E-6</v>
      </c>
      <c r="S236" s="4">
        <f>+H236-R236</f>
        <v>3.3798953517247775E-9</v>
      </c>
    </row>
    <row r="237" spans="1:19" hidden="1" outlineLevel="1">
      <c r="A237" t="s">
        <v>390</v>
      </c>
      <c r="B237" t="s">
        <v>391</v>
      </c>
      <c r="C237" s="4">
        <f>+payroll!G237</f>
        <v>8.3952510960251972E-5</v>
      </c>
      <c r="D237" s="4">
        <f>+IFR!T237</f>
        <v>1.147095735853526E-4</v>
      </c>
      <c r="E237" s="4">
        <f>+claims!R237</f>
        <v>0</v>
      </c>
      <c r="F237" s="4">
        <f>+costs!L237</f>
        <v>4.8283205759370622E-6</v>
      </c>
      <c r="H237" s="4">
        <f t="shared" si="22"/>
        <v>2.7729752913762808E-5</v>
      </c>
      <c r="J237" s="17">
        <f t="shared" si="23"/>
        <v>1340.8654746296461</v>
      </c>
      <c r="L237" s="7">
        <f>+J237/payroll!F237</f>
        <v>1.9917076896284343E-3</v>
      </c>
      <c r="O237" s="17">
        <v>1534.9967023815732</v>
      </c>
      <c r="P237" s="17">
        <f t="shared" ref="P237:P266" si="24">+J237-O237</f>
        <v>-194.1312277519271</v>
      </c>
      <c r="R237" s="4">
        <v>2.7714521136019557E-5</v>
      </c>
      <c r="S237" s="4">
        <f t="shared" ref="S237:S266" si="25">+H237-R237</f>
        <v>1.5231777743250922E-8</v>
      </c>
    </row>
    <row r="238" spans="1:19" hidden="1" outlineLevel="1">
      <c r="A238" t="s">
        <v>392</v>
      </c>
      <c r="B238" t="s">
        <v>393</v>
      </c>
      <c r="C238" s="4">
        <f>+payroll!G238</f>
        <v>1.1437345463104793E-4</v>
      </c>
      <c r="D238" s="4">
        <f>+IFR!T238</f>
        <v>1.2226795634097661E-4</v>
      </c>
      <c r="E238" s="4">
        <f>+claims!R238</f>
        <v>0</v>
      </c>
      <c r="F238" s="4">
        <f>+costs!L238</f>
        <v>0</v>
      </c>
      <c r="H238" s="4">
        <f t="shared" si="22"/>
        <v>2.9580176371503066E-5</v>
      </c>
      <c r="J238" s="17">
        <f t="shared" ref="J238:J266" si="26">(+H238*$J$279)</f>
        <v>1430.3422519974413</v>
      </c>
      <c r="L238" s="7">
        <f>+J238/payroll!F238</f>
        <v>1.5595123216417082E-3</v>
      </c>
      <c r="O238" s="17">
        <v>1637.2965215809104</v>
      </c>
      <c r="P238" s="17">
        <f t="shared" si="24"/>
        <v>-206.95426958346911</v>
      </c>
      <c r="R238" s="4">
        <v>2.9561554746588341E-5</v>
      </c>
      <c r="S238" s="4">
        <f t="shared" si="25"/>
        <v>1.862162491472592E-8</v>
      </c>
    </row>
    <row r="239" spans="1:19" hidden="1" outlineLevel="1">
      <c r="A239" t="s">
        <v>394</v>
      </c>
      <c r="B239" t="s">
        <v>395</v>
      </c>
      <c r="C239" s="4">
        <f>+payroll!G239</f>
        <v>4.1232372342399489E-4</v>
      </c>
      <c r="D239" s="4">
        <f>+IFR!T239</f>
        <v>4.1037572255535061E-4</v>
      </c>
      <c r="E239" s="4">
        <f>+claims!R239</f>
        <v>2.6046367102981407E-4</v>
      </c>
      <c r="F239" s="4">
        <f>+costs!L239</f>
        <v>1.4723549863222588E-4</v>
      </c>
      <c r="H239" s="4">
        <f t="shared" ref="H239:H266" si="27">(C239*$C$3)+(D239*$D$3)+(E239*$E$3)+(F239*$F$3)</f>
        <v>2.3024828058122582E-4</v>
      </c>
      <c r="J239" s="17">
        <f t="shared" si="26"/>
        <v>11133.599746969823</v>
      </c>
      <c r="L239" s="7">
        <f>+J239/payroll!F239</f>
        <v>3.3672189980550687E-3</v>
      </c>
      <c r="O239" s="17">
        <v>12748.92049787629</v>
      </c>
      <c r="P239" s="17">
        <f t="shared" si="24"/>
        <v>-1615.3207509064669</v>
      </c>
      <c r="R239" s="4">
        <v>2.3018305254443063E-4</v>
      </c>
      <c r="S239" s="4">
        <f t="shared" si="25"/>
        <v>6.5228036795196521E-8</v>
      </c>
    </row>
    <row r="240" spans="1:19" hidden="1" outlineLevel="1">
      <c r="A240" t="s">
        <v>396</v>
      </c>
      <c r="B240" t="s">
        <v>397</v>
      </c>
      <c r="C240" s="4">
        <f>+payroll!G240</f>
        <v>4.869036845632581E-5</v>
      </c>
      <c r="D240" s="4">
        <f>+IFR!T240</f>
        <v>5.2908679289368057E-5</v>
      </c>
      <c r="E240" s="4">
        <f>+claims!R240</f>
        <v>0</v>
      </c>
      <c r="F240" s="4">
        <f>+costs!L240</f>
        <v>0</v>
      </c>
      <c r="H240" s="4">
        <f t="shared" si="27"/>
        <v>1.2699880968211733E-5</v>
      </c>
      <c r="J240" s="17">
        <f t="shared" si="26"/>
        <v>614.09966309975664</v>
      </c>
      <c r="L240" s="7">
        <f>+J240/payroll!F240</f>
        <v>1.5727868879617773E-3</v>
      </c>
      <c r="O240" s="17">
        <v>702.95366912065492</v>
      </c>
      <c r="P240" s="17">
        <f t="shared" si="24"/>
        <v>-88.854006020898282</v>
      </c>
      <c r="R240" s="4">
        <v>1.2691899787315634E-5</v>
      </c>
      <c r="S240" s="4">
        <f t="shared" si="25"/>
        <v>7.9811808960986955E-9</v>
      </c>
    </row>
    <row r="241" spans="1:19" hidden="1" outlineLevel="1">
      <c r="A241" t="s">
        <v>398</v>
      </c>
      <c r="B241" t="s">
        <v>399</v>
      </c>
      <c r="C241" s="4">
        <f>+payroll!G241</f>
        <v>8.4757397434540886E-5</v>
      </c>
      <c r="D241" s="4">
        <f>+IFR!T241</f>
        <v>6.7580834050285244E-5</v>
      </c>
      <c r="E241" s="4">
        <f>+claims!R241</f>
        <v>0</v>
      </c>
      <c r="F241" s="4">
        <f>+costs!L241</f>
        <v>0</v>
      </c>
      <c r="H241" s="4">
        <f t="shared" si="27"/>
        <v>1.9042278935603265E-5</v>
      </c>
      <c r="J241" s="17">
        <f t="shared" si="26"/>
        <v>920.7847780838033</v>
      </c>
      <c r="L241" s="7">
        <f>+J241/payroll!F241</f>
        <v>1.3547357769128205E-3</v>
      </c>
      <c r="O241" s="17">
        <v>1053.9913736145115</v>
      </c>
      <c r="P241" s="17">
        <f t="shared" si="24"/>
        <v>-133.20659553070823</v>
      </c>
      <c r="R241" s="4">
        <v>1.9029921143088134E-5</v>
      </c>
      <c r="S241" s="4">
        <f t="shared" si="25"/>
        <v>1.2357792515130998E-8</v>
      </c>
    </row>
    <row r="242" spans="1:19" hidden="1" outlineLevel="1">
      <c r="A242" t="s">
        <v>400</v>
      </c>
      <c r="B242" t="s">
        <v>401</v>
      </c>
      <c r="C242" s="4">
        <f>+payroll!G242</f>
        <v>5.6156164605143666E-5</v>
      </c>
      <c r="D242" s="4">
        <f>+IFR!T242</f>
        <v>6.5802391048961961E-5</v>
      </c>
      <c r="E242" s="4">
        <f>+claims!R242</f>
        <v>0</v>
      </c>
      <c r="F242" s="4">
        <f>+costs!L242</f>
        <v>0</v>
      </c>
      <c r="H242" s="4">
        <f t="shared" si="27"/>
        <v>1.5244819456763203E-5</v>
      </c>
      <c r="J242" s="17">
        <f t="shared" si="26"/>
        <v>737.15954628613633</v>
      </c>
      <c r="L242" s="7">
        <f>+J242/payroll!F242</f>
        <v>1.6369602643153502E-3</v>
      </c>
      <c r="O242" s="17">
        <v>843.82329208024419</v>
      </c>
      <c r="P242" s="17">
        <f t="shared" si="24"/>
        <v>-106.66374579410785</v>
      </c>
      <c r="R242" s="4">
        <v>1.5235315116403517E-5</v>
      </c>
      <c r="S242" s="4">
        <f t="shared" si="25"/>
        <v>9.50434035968634E-9</v>
      </c>
    </row>
    <row r="243" spans="1:19" hidden="1" outlineLevel="1">
      <c r="A243" t="s">
        <v>402</v>
      </c>
      <c r="B243" t="s">
        <v>403</v>
      </c>
      <c r="C243" s="4">
        <f>+payroll!G243</f>
        <v>2.65773033576737E-4</v>
      </c>
      <c r="D243" s="4">
        <f>+IFR!T243</f>
        <v>3.4235027775473452E-4</v>
      </c>
      <c r="E243" s="4">
        <f>+claims!R243</f>
        <v>5.4834457058908226E-4</v>
      </c>
      <c r="F243" s="4">
        <f>+costs!L243</f>
        <v>2.1046619574677217E-4</v>
      </c>
      <c r="H243" s="4">
        <f t="shared" si="27"/>
        <v>2.8454681695285963E-4</v>
      </c>
      <c r="J243" s="17">
        <f t="shared" si="26"/>
        <v>13759.192299852266</v>
      </c>
      <c r="L243" s="7">
        <f>+J243/payroll!F243</f>
        <v>6.4558898021622336E-3</v>
      </c>
      <c r="O243" s="17">
        <v>15757.313808091867</v>
      </c>
      <c r="P243" s="17">
        <f t="shared" si="24"/>
        <v>-1998.1215082396011</v>
      </c>
      <c r="R243" s="4">
        <v>2.8449989886212624E-4</v>
      </c>
      <c r="S243" s="4">
        <f t="shared" si="25"/>
        <v>4.6918090733393848E-8</v>
      </c>
    </row>
    <row r="244" spans="1:19" hidden="1" outlineLevel="1">
      <c r="A244" t="s">
        <v>404</v>
      </c>
      <c r="B244" t="s">
        <v>405</v>
      </c>
      <c r="C244" s="4">
        <f>+payroll!G244</f>
        <v>4.4787187081563101E-5</v>
      </c>
      <c r="D244" s="4">
        <f>+IFR!T244</f>
        <v>4.6239518034405698E-5</v>
      </c>
      <c r="E244" s="4">
        <f>+claims!R244</f>
        <v>0</v>
      </c>
      <c r="F244" s="4">
        <f>+costs!L244</f>
        <v>0</v>
      </c>
      <c r="H244" s="4">
        <f t="shared" si="27"/>
        <v>1.1378338139496101E-5</v>
      </c>
      <c r="J244" s="17">
        <f t="shared" si="26"/>
        <v>550.19678023671793</v>
      </c>
      <c r="L244" s="7">
        <f>+J244/payroll!F244</f>
        <v>1.5319279482960686E-3</v>
      </c>
      <c r="O244" s="17">
        <v>629.8025428888011</v>
      </c>
      <c r="P244" s="17">
        <f t="shared" si="24"/>
        <v>-79.605762652083172</v>
      </c>
      <c r="R244" s="4">
        <v>1.1371148784443197E-5</v>
      </c>
      <c r="S244" s="4">
        <f t="shared" si="25"/>
        <v>7.1893550529032854E-9</v>
      </c>
    </row>
    <row r="245" spans="1:19" hidden="1" outlineLevel="1">
      <c r="A245" t="s">
        <v>406</v>
      </c>
      <c r="B245" t="s">
        <v>407</v>
      </c>
      <c r="C245" s="4">
        <f>+payroll!G245</f>
        <v>3.4337860551865418E-4</v>
      </c>
      <c r="D245" s="4">
        <f>+IFR!T245</f>
        <v>4.6773050934802689E-4</v>
      </c>
      <c r="E245" s="4">
        <f>+claims!R245</f>
        <v>1.3023183551490704E-4</v>
      </c>
      <c r="F245" s="4">
        <f>+costs!L245</f>
        <v>1.17444717645534E-4</v>
      </c>
      <c r="H245" s="4">
        <f t="shared" si="27"/>
        <v>1.9139024527289156E-4</v>
      </c>
      <c r="J245" s="17">
        <f t="shared" si="26"/>
        <v>9254.6288769832663</v>
      </c>
      <c r="L245" s="7">
        <f>+J245/payroll!F245</f>
        <v>3.3609330145620542E-3</v>
      </c>
      <c r="O245" s="17">
        <v>10596.896206910451</v>
      </c>
      <c r="P245" s="17">
        <f t="shared" si="24"/>
        <v>-1342.2673299271846</v>
      </c>
      <c r="R245" s="4">
        <v>1.9132803571953182E-4</v>
      </c>
      <c r="S245" s="4">
        <f t="shared" si="25"/>
        <v>6.2209553359745314E-8</v>
      </c>
    </row>
    <row r="246" spans="1:19" hidden="1" outlineLevel="1">
      <c r="A246" t="s">
        <v>408</v>
      </c>
      <c r="B246" t="s">
        <v>409</v>
      </c>
      <c r="C246" s="4">
        <f>+payroll!G246</f>
        <v>9.4709173672229935E-5</v>
      </c>
      <c r="D246" s="4">
        <f>+IFR!T246</f>
        <v>9.5146700570796335E-5</v>
      </c>
      <c r="E246" s="4">
        <f>+claims!R246</f>
        <v>0</v>
      </c>
      <c r="F246" s="4">
        <f>+costs!L246</f>
        <v>0</v>
      </c>
      <c r="H246" s="4">
        <f t="shared" si="27"/>
        <v>2.3731984280378285E-5</v>
      </c>
      <c r="J246" s="17">
        <f t="shared" si="26"/>
        <v>1147.5543422609858</v>
      </c>
      <c r="L246" s="7">
        <f>+J246/payroll!F246</f>
        <v>1.5109680981287179E-3</v>
      </c>
      <c r="O246" s="17">
        <v>1313.5869850511526</v>
      </c>
      <c r="P246" s="17">
        <f t="shared" si="24"/>
        <v>-166.03264279016685</v>
      </c>
      <c r="R246" s="4">
        <v>2.3716946234944174E-5</v>
      </c>
      <c r="S246" s="4">
        <f t="shared" si="25"/>
        <v>1.5038045434111701E-8</v>
      </c>
    </row>
    <row r="247" spans="1:19" hidden="1" outlineLevel="1">
      <c r="A247" t="s">
        <v>410</v>
      </c>
      <c r="B247" t="s">
        <v>411</v>
      </c>
      <c r="C247" s="4">
        <f>+payroll!G247</f>
        <v>1.8178151951536549E-3</v>
      </c>
      <c r="D247" s="4">
        <f>+IFR!T247</f>
        <v>1.8940417964093104E-3</v>
      </c>
      <c r="E247" s="4">
        <f>+claims!R247</f>
        <v>1.3457289669873728E-3</v>
      </c>
      <c r="F247" s="4">
        <f>+costs!L247</f>
        <v>1.0612479874445679E-3</v>
      </c>
      <c r="H247" s="4">
        <f t="shared" si="27"/>
        <v>1.3025902614602174E-3</v>
      </c>
      <c r="J247" s="17">
        <f t="shared" si="26"/>
        <v>62986.436071485477</v>
      </c>
      <c r="L247" s="7">
        <f>+J247/payroll!F247</f>
        <v>4.320871869167838E-3</v>
      </c>
      <c r="O247" s="17">
        <v>72129.053665624291</v>
      </c>
      <c r="P247" s="17">
        <f t="shared" si="24"/>
        <v>-9142.6175941388137</v>
      </c>
      <c r="R247" s="4">
        <v>1.30229737903379E-3</v>
      </c>
      <c r="S247" s="4">
        <f t="shared" si="25"/>
        <v>2.9288242642732873E-7</v>
      </c>
    </row>
    <row r="248" spans="1:19" hidden="1" outlineLevel="1">
      <c r="A248" t="s">
        <v>412</v>
      </c>
      <c r="B248" t="s">
        <v>413</v>
      </c>
      <c r="C248" s="4">
        <f>+payroll!G248</f>
        <v>4.2615111819834E-4</v>
      </c>
      <c r="D248" s="4">
        <f>+IFR!T248</f>
        <v>4.8773799311291398E-4</v>
      </c>
      <c r="E248" s="4">
        <f>+claims!R248</f>
        <v>5.0264918970665878E-4</v>
      </c>
      <c r="F248" s="4">
        <f>+costs!L248</f>
        <v>1.2828492439313297E-4</v>
      </c>
      <c r="H248" s="4">
        <f t="shared" si="27"/>
        <v>2.6660447200578535E-4</v>
      </c>
      <c r="J248" s="17">
        <f t="shared" si="26"/>
        <v>12891.594562928798</v>
      </c>
      <c r="L248" s="7">
        <f>+J248/payroll!F248</f>
        <v>3.7723943699182949E-3</v>
      </c>
      <c r="O248" s="17">
        <v>14762.203091336582</v>
      </c>
      <c r="P248" s="17">
        <f t="shared" si="24"/>
        <v>-1870.6085284077835</v>
      </c>
      <c r="R248" s="4">
        <v>2.665330739501218E-4</v>
      </c>
      <c r="S248" s="4">
        <f t="shared" si="25"/>
        <v>7.139805566355132E-8</v>
      </c>
    </row>
    <row r="249" spans="1:19" hidden="1" outlineLevel="1">
      <c r="A249" t="s">
        <v>414</v>
      </c>
      <c r="B249" t="s">
        <v>415</v>
      </c>
      <c r="C249" s="4">
        <f>+payroll!G249</f>
        <v>1.318733204482759E-4</v>
      </c>
      <c r="D249" s="4">
        <f>+IFR!T249</f>
        <v>1.9073801189192351E-4</v>
      </c>
      <c r="E249" s="4">
        <f>+claims!R249</f>
        <v>8.6821223676604691E-5</v>
      </c>
      <c r="F249" s="4">
        <f>+costs!L249</f>
        <v>6.5911432461050683E-6</v>
      </c>
      <c r="H249" s="4">
        <f t="shared" si="27"/>
        <v>5.7304286041678671E-5</v>
      </c>
      <c r="J249" s="17">
        <f t="shared" si="26"/>
        <v>2770.9348489525355</v>
      </c>
      <c r="L249" s="7">
        <f>+J249/payroll!F249</f>
        <v>2.6202543758713885E-3</v>
      </c>
      <c r="O249" s="17">
        <v>3172.4939010621629</v>
      </c>
      <c r="P249" s="17">
        <f t="shared" si="24"/>
        <v>-401.55905210962737</v>
      </c>
      <c r="R249" s="4">
        <v>5.7279699127994644E-5</v>
      </c>
      <c r="S249" s="4">
        <f t="shared" si="25"/>
        <v>2.4586913684026548E-8</v>
      </c>
    </row>
    <row r="250" spans="1:19" hidden="1" outlineLevel="1">
      <c r="A250" t="s">
        <v>416</v>
      </c>
      <c r="B250" t="s">
        <v>417</v>
      </c>
      <c r="C250" s="4">
        <f>+payroll!G250</f>
        <v>7.8907916482026511E-4</v>
      </c>
      <c r="D250" s="4">
        <f>+IFR!T250</f>
        <v>1.1435388498508795E-3</v>
      </c>
      <c r="E250" s="4">
        <f>+claims!R250</f>
        <v>6.5115917757453516E-4</v>
      </c>
      <c r="F250" s="4">
        <f>+costs!L250</f>
        <v>6.5662954383283092E-4</v>
      </c>
      <c r="H250" s="4">
        <f t="shared" si="27"/>
        <v>7.3322885476977194E-4</v>
      </c>
      <c r="J250" s="17">
        <f t="shared" si="26"/>
        <v>35455.103383739865</v>
      </c>
      <c r="L250" s="7">
        <f>+J250/payroll!F250</f>
        <v>5.6031501628069306E-3</v>
      </c>
      <c r="O250" s="17">
        <v>40602.463492361421</v>
      </c>
      <c r="P250" s="17">
        <f t="shared" si="24"/>
        <v>-5147.3601086215567</v>
      </c>
      <c r="R250" s="4">
        <v>7.3308159612826894E-4</v>
      </c>
      <c r="S250" s="4">
        <f t="shared" si="25"/>
        <v>1.4725864150300083E-7</v>
      </c>
    </row>
    <row r="251" spans="1:19" hidden="1" outlineLevel="1">
      <c r="A251" t="s">
        <v>418</v>
      </c>
      <c r="B251" t="s">
        <v>419</v>
      </c>
      <c r="C251" s="4">
        <f>+payroll!G251</f>
        <v>1.5938138141591005E-3</v>
      </c>
      <c r="D251" s="4">
        <f>+IFR!T251</f>
        <v>1.5725882239201246E-3</v>
      </c>
      <c r="E251" s="4">
        <f>+claims!R251</f>
        <v>2.6046367102981407E-4</v>
      </c>
      <c r="F251" s="4">
        <f>+costs!L251</f>
        <v>1.9731818209287478E-4</v>
      </c>
      <c r="H251" s="4">
        <f t="shared" si="27"/>
        <v>5.5326071467010009E-4</v>
      </c>
      <c r="J251" s="17">
        <f t="shared" si="26"/>
        <v>26752.787631290703</v>
      </c>
      <c r="L251" s="7">
        <f>+J251/payroll!F251</f>
        <v>2.093174990576718E-3</v>
      </c>
      <c r="O251" s="17">
        <v>30628.985363234362</v>
      </c>
      <c r="P251" s="17">
        <f t="shared" si="24"/>
        <v>-3876.1977319436592</v>
      </c>
      <c r="R251" s="4">
        <v>5.5300943702820988E-4</v>
      </c>
      <c r="S251" s="4">
        <f t="shared" si="25"/>
        <v>2.5127764189021313E-7</v>
      </c>
    </row>
    <row r="252" spans="1:19" hidden="1" outlineLevel="1">
      <c r="A252" t="s">
        <v>420</v>
      </c>
      <c r="B252" t="s">
        <v>421</v>
      </c>
      <c r="C252" s="4">
        <f>+payroll!G252</f>
        <v>3.0389386375438469E-5</v>
      </c>
      <c r="D252" s="4">
        <f>+IFR!T252</f>
        <v>3.7347303027789215E-5</v>
      </c>
      <c r="E252" s="4">
        <f>+claims!R252</f>
        <v>0</v>
      </c>
      <c r="F252" s="4">
        <f>+costs!L252</f>
        <v>0</v>
      </c>
      <c r="H252" s="4">
        <f t="shared" si="27"/>
        <v>8.4670861754034614E-6</v>
      </c>
      <c r="J252" s="17">
        <f t="shared" si="26"/>
        <v>409.42389781185739</v>
      </c>
      <c r="L252" s="7">
        <f>+J252/payroll!F252</f>
        <v>1.680062117925425E-3</v>
      </c>
      <c r="O252" s="17">
        <v>468.66720975253202</v>
      </c>
      <c r="P252" s="17">
        <f t="shared" si="24"/>
        <v>-59.24331194067463</v>
      </c>
      <c r="R252" s="4">
        <v>8.4618340028310049E-6</v>
      </c>
      <c r="S252" s="4">
        <f t="shared" si="25"/>
        <v>5.2521725724565384E-9</v>
      </c>
    </row>
    <row r="253" spans="1:19" hidden="1" outlineLevel="1">
      <c r="A253" t="s">
        <v>422</v>
      </c>
      <c r="B253" t="s">
        <v>423</v>
      </c>
      <c r="C253" s="4">
        <f>+payroll!G253</f>
        <v>7.9333561643074056E-5</v>
      </c>
      <c r="D253" s="4">
        <f>+IFR!T253</f>
        <v>8.2252988811202444E-5</v>
      </c>
      <c r="E253" s="4">
        <f>+claims!R253</f>
        <v>0</v>
      </c>
      <c r="F253" s="4">
        <f>+costs!L253</f>
        <v>0</v>
      </c>
      <c r="H253" s="4">
        <f t="shared" si="27"/>
        <v>2.0198318806784563E-5</v>
      </c>
      <c r="J253" s="17">
        <f t="shared" si="26"/>
        <v>976.68480558794181</v>
      </c>
      <c r="L253" s="7">
        <f>+J253/payroll!F253</f>
        <v>1.5352233280615348E-3</v>
      </c>
      <c r="O253" s="17">
        <v>1117.997722255614</v>
      </c>
      <c r="P253" s="17">
        <f t="shared" si="24"/>
        <v>-141.3129166676722</v>
      </c>
      <c r="R253" s="4">
        <v>2.018556225912508E-5</v>
      </c>
      <c r="S253" s="4">
        <f t="shared" si="25"/>
        <v>1.2756547659483055E-8</v>
      </c>
    </row>
    <row r="254" spans="1:19" hidden="1" outlineLevel="1">
      <c r="A254" t="s">
        <v>424</v>
      </c>
      <c r="B254" t="s">
        <v>425</v>
      </c>
      <c r="C254" s="4">
        <f>+payroll!G254</f>
        <v>2.6633328586768505E-4</v>
      </c>
      <c r="D254" s="4">
        <f>+IFR!T254</f>
        <v>3.5702243251565174E-4</v>
      </c>
      <c r="E254" s="4">
        <f>+claims!R254</f>
        <v>2.6046367102981407E-4</v>
      </c>
      <c r="F254" s="4">
        <f>+costs!L254</f>
        <v>2.900281308521399E-4</v>
      </c>
      <c r="H254" s="4">
        <f t="shared" si="27"/>
        <v>2.9100589396367316E-4</v>
      </c>
      <c r="J254" s="17">
        <f t="shared" si="26"/>
        <v>14071.51940167348</v>
      </c>
      <c r="L254" s="7">
        <f>+J254/payroll!F254</f>
        <v>6.5885466968273829E-3</v>
      </c>
      <c r="O254" s="17">
        <v>16115.002440998931</v>
      </c>
      <c r="P254" s="17">
        <f t="shared" si="24"/>
        <v>-2043.4830393254506</v>
      </c>
      <c r="R254" s="4">
        <v>2.9095800340491536E-4</v>
      </c>
      <c r="S254" s="4">
        <f t="shared" si="25"/>
        <v>4.7890558757795326E-8</v>
      </c>
    </row>
    <row r="255" spans="1:19" hidden="1" outlineLevel="1">
      <c r="A255" t="s">
        <v>426</v>
      </c>
      <c r="B255" t="s">
        <v>427</v>
      </c>
      <c r="C255" s="4">
        <f>+payroll!G255</f>
        <v>4.3364478607231809E-5</v>
      </c>
      <c r="D255" s="4">
        <f>+IFR!T255</f>
        <v>5.2464068539037236E-5</v>
      </c>
      <c r="E255" s="4">
        <f>+claims!R255</f>
        <v>0</v>
      </c>
      <c r="F255" s="4">
        <f>+costs!L255</f>
        <v>0</v>
      </c>
      <c r="H255" s="4">
        <f t="shared" si="27"/>
        <v>1.1978568393283632E-5</v>
      </c>
      <c r="J255" s="17">
        <f t="shared" si="26"/>
        <v>579.22076853675208</v>
      </c>
      <c r="L255" s="7">
        <f>+J255/payroll!F255</f>
        <v>1.6656512622592072E-3</v>
      </c>
      <c r="O255" s="17">
        <v>663.03286735761026</v>
      </c>
      <c r="P255" s="17">
        <f t="shared" si="24"/>
        <v>-83.812098820858182</v>
      </c>
      <c r="R255" s="4">
        <v>1.197112566284216E-5</v>
      </c>
      <c r="S255" s="4">
        <f t="shared" si="25"/>
        <v>7.4427304414717945E-9</v>
      </c>
    </row>
    <row r="256" spans="1:19" hidden="1" outlineLevel="1">
      <c r="A256" t="s">
        <v>428</v>
      </c>
      <c r="B256" t="s">
        <v>429</v>
      </c>
      <c r="C256" s="4">
        <f>+payroll!G256</f>
        <v>6.2634939736398246E-5</v>
      </c>
      <c r="D256" s="4">
        <f>+IFR!T256</f>
        <v>7.1582330803262665E-5</v>
      </c>
      <c r="E256" s="4">
        <f>+claims!R256</f>
        <v>0</v>
      </c>
      <c r="F256" s="4">
        <f>+costs!L256</f>
        <v>0</v>
      </c>
      <c r="H256" s="4">
        <f t="shared" si="27"/>
        <v>1.6777158817457614E-5</v>
      </c>
      <c r="J256" s="17">
        <f t="shared" si="26"/>
        <v>811.25544431166225</v>
      </c>
      <c r="L256" s="7">
        <f>+J256/payroll!F256</f>
        <v>1.6151581091963972E-3</v>
      </c>
      <c r="O256" s="17">
        <v>928.63900435672542</v>
      </c>
      <c r="P256" s="17">
        <f t="shared" si="24"/>
        <v>-117.38356004506318</v>
      </c>
      <c r="R256" s="4">
        <v>1.6766671403297198E-5</v>
      </c>
      <c r="S256" s="4">
        <f t="shared" si="25"/>
        <v>1.0487414160415784E-8</v>
      </c>
    </row>
    <row r="257" spans="1:21" hidden="1" outlineLevel="1">
      <c r="A257" t="s">
        <v>430</v>
      </c>
      <c r="B257" t="s">
        <v>431</v>
      </c>
      <c r="C257" s="4">
        <f>+payroll!G257</f>
        <v>3.2241219473599025E-4</v>
      </c>
      <c r="D257" s="4">
        <f>+IFR!T257</f>
        <v>3.4590716375738109E-4</v>
      </c>
      <c r="E257" s="4">
        <f>+claims!R257</f>
        <v>8.6821223676604691E-5</v>
      </c>
      <c r="F257" s="4">
        <f>+costs!L257</f>
        <v>8.8403943165417532E-6</v>
      </c>
      <c r="H257" s="4">
        <f t="shared" si="27"/>
        <v>1.0186733995308717E-4</v>
      </c>
      <c r="J257" s="17">
        <f t="shared" si="26"/>
        <v>4925.770509396184</v>
      </c>
      <c r="L257" s="7">
        <f>+J257/payroll!F257</f>
        <v>1.905183431902296E-3</v>
      </c>
      <c r="O257" s="17">
        <v>5639.1136561986341</v>
      </c>
      <c r="P257" s="17">
        <f t="shared" si="24"/>
        <v>-713.34314680245006</v>
      </c>
      <c r="R257" s="4">
        <v>1.0181476896377317E-4</v>
      </c>
      <c r="S257" s="4">
        <f t="shared" si="25"/>
        <v>5.257098931399579E-8</v>
      </c>
    </row>
    <row r="258" spans="1:21" hidden="1" outlineLevel="1">
      <c r="A258" t="s">
        <v>432</v>
      </c>
      <c r="B258" t="s">
        <v>433</v>
      </c>
      <c r="C258" s="4">
        <f>+payroll!G258</f>
        <v>1.3748793454024445E-4</v>
      </c>
      <c r="D258" s="4">
        <f>+IFR!T258</f>
        <v>1.662844206237282E-4</v>
      </c>
      <c r="E258" s="4">
        <f>+claims!R258</f>
        <v>0</v>
      </c>
      <c r="F258" s="4">
        <f>+costs!L258</f>
        <v>0</v>
      </c>
      <c r="H258" s="4">
        <f t="shared" si="27"/>
        <v>3.7971544395496584E-5</v>
      </c>
      <c r="J258" s="17">
        <f t="shared" si="26"/>
        <v>1836.1048169678515</v>
      </c>
      <c r="L258" s="7">
        <f>+J258/payroll!F258</f>
        <v>1.6653555320542883E-3</v>
      </c>
      <c r="O258" s="17">
        <v>2101.7855050281751</v>
      </c>
      <c r="P258" s="17">
        <f t="shared" si="24"/>
        <v>-265.68068806032352</v>
      </c>
      <c r="R258" s="4">
        <v>3.794795044973522E-5</v>
      </c>
      <c r="S258" s="4">
        <f t="shared" si="25"/>
        <v>2.359394576136449E-8</v>
      </c>
    </row>
    <row r="259" spans="1:21" hidden="1" outlineLevel="1">
      <c r="A259" t="s">
        <v>434</v>
      </c>
      <c r="B259" t="s">
        <v>435</v>
      </c>
      <c r="C259" s="4">
        <f>+payroll!G259</f>
        <v>2.2463464694847445E-4</v>
      </c>
      <c r="D259" s="4">
        <f>+IFR!T259</f>
        <v>2.738802222037876E-4</v>
      </c>
      <c r="E259" s="4">
        <f>+claims!R259</f>
        <v>2.6046367102981407E-4</v>
      </c>
      <c r="F259" s="4">
        <f>+costs!L259</f>
        <v>3.9536946480795549E-5</v>
      </c>
      <c r="H259" s="4">
        <f t="shared" si="27"/>
        <v>1.2510607718698219E-4</v>
      </c>
      <c r="J259" s="17">
        <f t="shared" si="26"/>
        <v>6049.4740103911381</v>
      </c>
      <c r="L259" s="7">
        <f>+J259/payroll!F259</f>
        <v>3.3582649416443269E-3</v>
      </c>
      <c r="O259" s="17">
        <v>6926.9835596626945</v>
      </c>
      <c r="P259" s="17">
        <f t="shared" si="24"/>
        <v>-877.50954927155635</v>
      </c>
      <c r="R259" s="4">
        <v>1.2506739068251715E-4</v>
      </c>
      <c r="S259" s="4">
        <f t="shared" si="25"/>
        <v>3.8686504465039202E-8</v>
      </c>
    </row>
    <row r="260" spans="1:21" hidden="1" outlineLevel="1">
      <c r="A260" t="s">
        <v>436</v>
      </c>
      <c r="B260" t="s">
        <v>437</v>
      </c>
      <c r="C260" s="4">
        <f>+payroll!G260</f>
        <v>1.5167296282243679E-5</v>
      </c>
      <c r="D260" s="4">
        <f>+IFR!T260</f>
        <v>2.1341316015879553E-5</v>
      </c>
      <c r="E260" s="4">
        <f>+claims!R260</f>
        <v>0</v>
      </c>
      <c r="F260" s="4">
        <f>+costs!L260</f>
        <v>0</v>
      </c>
      <c r="H260" s="4">
        <f t="shared" si="27"/>
        <v>4.5635765372654039E-6</v>
      </c>
      <c r="J260" s="17">
        <f t="shared" si="26"/>
        <v>220.67063629016491</v>
      </c>
      <c r="L260" s="7">
        <f>+J260/payroll!F260</f>
        <v>1.8143056730706591E-3</v>
      </c>
      <c r="O260" s="17">
        <v>252.60373375698447</v>
      </c>
      <c r="P260" s="17">
        <f t="shared" si="24"/>
        <v>-31.933097466819561</v>
      </c>
      <c r="R260" s="4">
        <v>4.5607860312556746E-6</v>
      </c>
      <c r="S260" s="4">
        <f t="shared" si="25"/>
        <v>2.790506009729308E-9</v>
      </c>
    </row>
    <row r="261" spans="1:21" hidden="1" outlineLevel="1">
      <c r="A261" t="s">
        <v>438</v>
      </c>
      <c r="B261" t="s">
        <v>439</v>
      </c>
      <c r="C261" s="4">
        <f>+payroll!G261</f>
        <v>1.2982247438757645E-4</v>
      </c>
      <c r="D261" s="4">
        <f>+IFR!T261</f>
        <v>1.3605088960123214E-4</v>
      </c>
      <c r="E261" s="4">
        <f>+claims!R261</f>
        <v>8.6821223676604691E-5</v>
      </c>
      <c r="F261" s="4">
        <f>+costs!L261</f>
        <v>0</v>
      </c>
      <c r="H261" s="4">
        <f t="shared" si="27"/>
        <v>4.6257354050091783E-5</v>
      </c>
      <c r="J261" s="17">
        <f t="shared" si="26"/>
        <v>2236.7631325955222</v>
      </c>
      <c r="L261" s="7">
        <f>+J261/payroll!F261</f>
        <v>2.1485437188860888E-3</v>
      </c>
      <c r="O261" s="17">
        <v>2560.8489888807062</v>
      </c>
      <c r="P261" s="17">
        <f t="shared" si="24"/>
        <v>-324.08585628518404</v>
      </c>
      <c r="R261" s="4">
        <v>4.6236388207462137E-5</v>
      </c>
      <c r="S261" s="4">
        <f t="shared" si="25"/>
        <v>2.0965842629646031E-8</v>
      </c>
    </row>
    <row r="262" spans="1:21" hidden="1" outlineLevel="1">
      <c r="A262" t="s">
        <v>440</v>
      </c>
      <c r="B262" t="s">
        <v>441</v>
      </c>
      <c r="C262" s="4">
        <f>+payroll!G262</f>
        <v>2.3601744637911343E-5</v>
      </c>
      <c r="D262" s="4">
        <f>+IFR!T262</f>
        <v>2.6232034269518618E-5</v>
      </c>
      <c r="E262" s="4">
        <f>+claims!R262</f>
        <v>0</v>
      </c>
      <c r="F262" s="4">
        <f>+costs!L262</f>
        <v>0</v>
      </c>
      <c r="H262" s="4">
        <f t="shared" si="27"/>
        <v>6.2292223634287456E-6</v>
      </c>
      <c r="J262" s="17">
        <f t="shared" si="26"/>
        <v>301.21253611195942</v>
      </c>
      <c r="L262" s="7">
        <f>+J262/payroll!F262</f>
        <v>1.5914867137380494E-3</v>
      </c>
      <c r="O262" s="17">
        <v>344.79545839250562</v>
      </c>
      <c r="P262" s="17">
        <f t="shared" si="24"/>
        <v>-43.5829222805462</v>
      </c>
      <c r="R262" s="4">
        <v>6.2253169693437137E-6</v>
      </c>
      <c r="S262" s="4">
        <f t="shared" si="25"/>
        <v>3.9053940850318979E-9</v>
      </c>
    </row>
    <row r="263" spans="1:21" hidden="1" outlineLevel="1">
      <c r="A263" t="s">
        <v>442</v>
      </c>
      <c r="B263" t="s">
        <v>443</v>
      </c>
      <c r="C263" s="4">
        <f>+payroll!G263</f>
        <v>5.651332159742592E-4</v>
      </c>
      <c r="D263" s="4">
        <f>+IFR!T263</f>
        <v>6.2112121821216121E-4</v>
      </c>
      <c r="E263" s="4">
        <f>+claims!R263</f>
        <v>3.4728489470641877E-4</v>
      </c>
      <c r="F263" s="4">
        <f>+costs!L263</f>
        <v>3.139722422644176E-5</v>
      </c>
      <c r="H263" s="4">
        <f t="shared" si="27"/>
        <v>2.1921287301513042E-4</v>
      </c>
      <c r="J263" s="17">
        <f t="shared" si="26"/>
        <v>10599.985291411509</v>
      </c>
      <c r="L263" s="7">
        <f>+J263/payroll!F263</f>
        <v>2.3389907832189255E-3</v>
      </c>
      <c r="O263" s="17">
        <v>12136.170988083217</v>
      </c>
      <c r="P263" s="17">
        <f t="shared" si="24"/>
        <v>-1536.1856966717078</v>
      </c>
      <c r="R263" s="4">
        <v>2.1911979800199561E-4</v>
      </c>
      <c r="S263" s="4">
        <f t="shared" si="25"/>
        <v>9.3075013134810269E-8</v>
      </c>
    </row>
    <row r="264" spans="1:21" hidden="1" outlineLevel="1">
      <c r="A264" t="s">
        <v>444</v>
      </c>
      <c r="B264" t="s">
        <v>445</v>
      </c>
      <c r="C264" s="4">
        <f>+payroll!G264</f>
        <v>1.0624916551474759E-5</v>
      </c>
      <c r="D264" s="4">
        <f>+IFR!T264</f>
        <v>2.1785926766210377E-5</v>
      </c>
      <c r="E264" s="4">
        <f>+claims!R264</f>
        <v>0</v>
      </c>
      <c r="F264" s="4">
        <f>+costs!L264</f>
        <v>0</v>
      </c>
      <c r="H264" s="4">
        <f t="shared" si="27"/>
        <v>4.0513554147106421E-6</v>
      </c>
      <c r="J264" s="17">
        <f t="shared" si="26"/>
        <v>195.90230817899595</v>
      </c>
      <c r="L264" s="7">
        <f>+J264/payroll!F264</f>
        <v>2.2992601217185385E-3</v>
      </c>
      <c r="O264" s="17">
        <v>224.25642847642033</v>
      </c>
      <c r="P264" s="17">
        <f t="shared" si="24"/>
        <v>-28.354120297424373</v>
      </c>
      <c r="R264" s="4">
        <v>4.0489725595208674E-6</v>
      </c>
      <c r="S264" s="4">
        <f t="shared" si="25"/>
        <v>2.3828551897746934E-9</v>
      </c>
    </row>
    <row r="265" spans="1:21" hidden="1" outlineLevel="1">
      <c r="A265" t="s">
        <v>446</v>
      </c>
      <c r="B265" t="s">
        <v>447</v>
      </c>
      <c r="C265" s="4">
        <f>+payroll!G265</f>
        <v>5.4805930169681189E-5</v>
      </c>
      <c r="D265" s="4">
        <f>+IFR!T265</f>
        <v>5.3353290039698885E-5</v>
      </c>
      <c r="E265" s="4">
        <f>+claims!R265</f>
        <v>0</v>
      </c>
      <c r="F265" s="4">
        <f>+costs!L265</f>
        <v>3.3135533364273949E-7</v>
      </c>
      <c r="H265" s="4">
        <f t="shared" si="27"/>
        <v>1.3718715726358153E-5</v>
      </c>
      <c r="J265" s="17">
        <f t="shared" si="26"/>
        <v>663.36517065042608</v>
      </c>
      <c r="L265" s="7">
        <f>+J265/payroll!F265</f>
        <v>1.5093820964630538E-3</v>
      </c>
      <c r="O265" s="17">
        <v>759.34884386489819</v>
      </c>
      <c r="P265" s="17">
        <f t="shared" si="24"/>
        <v>-95.983673214472105</v>
      </c>
      <c r="R265" s="4">
        <v>1.3710120386743555E-5</v>
      </c>
      <c r="S265" s="4">
        <f t="shared" si="25"/>
        <v>8.5953396145973035E-9</v>
      </c>
    </row>
    <row r="266" spans="1:21" hidden="1" outlineLevel="1">
      <c r="A266" t="s">
        <v>448</v>
      </c>
      <c r="B266" t="s">
        <v>449</v>
      </c>
      <c r="C266" s="31">
        <f>+payroll!G266</f>
        <v>3.8537470655841795E-5</v>
      </c>
      <c r="D266" s="31">
        <f>+IFR!T266</f>
        <v>4.8017961035728995E-5</v>
      </c>
      <c r="E266" s="31">
        <f>+claims!R266</f>
        <v>0</v>
      </c>
      <c r="F266" s="31">
        <f>+costs!L266</f>
        <v>0</v>
      </c>
      <c r="H266" s="31">
        <f t="shared" si="27"/>
        <v>1.081942896144635E-5</v>
      </c>
      <c r="J266" s="23">
        <f t="shared" si="26"/>
        <v>523.17086252907791</v>
      </c>
      <c r="L266" s="33">
        <f>+J266/payroll!F266</f>
        <v>1.692912154620567E-3</v>
      </c>
      <c r="O266" s="23">
        <v>598.87381255903131</v>
      </c>
      <c r="P266" s="23">
        <f t="shared" si="24"/>
        <v>-75.702950029953399</v>
      </c>
      <c r="R266" s="31">
        <v>1.0812727421645001E-5</v>
      </c>
      <c r="S266" s="31">
        <f t="shared" si="25"/>
        <v>6.7015398013482762E-9</v>
      </c>
    </row>
    <row r="267" spans="1:21" collapsed="1">
      <c r="B267" t="s">
        <v>493</v>
      </c>
      <c r="C267" s="4">
        <f>SUBTOTAL(9,C146:C266)</f>
        <v>3.3621474070760826E-2</v>
      </c>
      <c r="D267" s="4">
        <f>SUBTOTAL(9,D146:D266)</f>
        <v>3.687423718943722E-2</v>
      </c>
      <c r="E267" s="4">
        <f>SUBTOTAL(9,E146:E266)</f>
        <v>1.6114476068186657E-2</v>
      </c>
      <c r="F267" s="4">
        <f>SUBTOTAL(9,F146:F266)</f>
        <v>1.4112378475026052E-2</v>
      </c>
      <c r="H267" s="4">
        <f>SUBTOTAL(9,H146:H266)</f>
        <v>1.9696562402768385E-2</v>
      </c>
      <c r="J267" s="17">
        <f>SUBTOTAL(9,J146:J266)</f>
        <v>952422.49640286085</v>
      </c>
      <c r="L267" s="7">
        <f>+J267/payroll!F267</f>
        <v>3.5325390904784055E-3</v>
      </c>
      <c r="O267" s="17">
        <f>SUBTOTAL(9,O146:O266)</f>
        <v>1090607.5534170491</v>
      </c>
      <c r="P267" s="17">
        <f>SUBTOTAL(9,P146:P266)</f>
        <v>-138185.05701418853</v>
      </c>
      <c r="R267" s="4">
        <f>SUBTOTAL(9,R146:R266)</f>
        <v>1.969102998292032E-2</v>
      </c>
      <c r="S267" s="4">
        <f>SUBTOTAL(9,S146:S266)</f>
        <v>5.5324198480557337E-6</v>
      </c>
    </row>
    <row r="268" spans="1:21" ht="6" customHeight="1">
      <c r="J268" s="17"/>
      <c r="O268" s="17"/>
      <c r="P268" s="17"/>
      <c r="R268" s="17"/>
      <c r="S268" s="17"/>
    </row>
    <row r="269" spans="1:21">
      <c r="B269" s="48" t="s">
        <v>586</v>
      </c>
      <c r="C269" s="4"/>
      <c r="D269" s="4"/>
      <c r="E269" s="4"/>
      <c r="F269" s="4"/>
      <c r="H269" s="4"/>
      <c r="J269" s="17"/>
      <c r="L269" s="7"/>
      <c r="O269" s="17">
        <v>8778.2401934216632</v>
      </c>
      <c r="P269" s="17">
        <f t="shared" ref="P269" si="28">+J269-O269</f>
        <v>-8778.2401934216632</v>
      </c>
      <c r="R269" s="4">
        <v>1.5849201695363954E-4</v>
      </c>
      <c r="S269" s="4">
        <f t="shared" ref="S269" si="29">+H269-R269</f>
        <v>-1.5849201695363954E-4</v>
      </c>
    </row>
    <row r="270" spans="1:21" ht="6.75" customHeight="1">
      <c r="C270" s="8"/>
      <c r="D270" s="8"/>
      <c r="E270" s="8"/>
      <c r="F270" s="8"/>
      <c r="H270" s="8"/>
      <c r="J270" s="23"/>
      <c r="O270" s="23"/>
      <c r="P270" s="23"/>
      <c r="R270" s="23"/>
      <c r="S270" s="23"/>
    </row>
    <row r="271" spans="1:21">
      <c r="C271" s="9">
        <f>SUBTOTAL(9,C4:C270)</f>
        <v>0.99999999999999978</v>
      </c>
      <c r="D271" s="9">
        <f>SUBTOTAL(9,D4:D270)</f>
        <v>1.0000000000000009</v>
      </c>
      <c r="E271" s="9">
        <f>SUBTOTAL(9,E4:E270)</f>
        <v>1.0000000000000004</v>
      </c>
      <c r="F271" s="9">
        <f>SUBTOTAL(9,F4:F270)</f>
        <v>1.0000000000000007</v>
      </c>
      <c r="H271" s="9">
        <f>SUBTOTAL(9,H4:H270)</f>
        <v>1.0000000000000007</v>
      </c>
      <c r="J271" s="17">
        <f>SUBTOTAL(9,J4:J270)</f>
        <v>48354757.389999986</v>
      </c>
      <c r="L271" s="7">
        <f>+J271/payroll!F269</f>
        <v>6.0299441600923992E-3</v>
      </c>
      <c r="N271" s="40"/>
      <c r="O271" s="17">
        <f>SUBTOTAL(9,O4:O270)</f>
        <v>55386008.470000006</v>
      </c>
      <c r="P271" s="17">
        <f>SUBTOTAL(9,P4:P270)</f>
        <v>-7031251.0800000047</v>
      </c>
      <c r="Q271" s="40"/>
      <c r="R271" s="9">
        <f>SUBTOTAL(9,R4:R270)</f>
        <v>1.0000000000000007</v>
      </c>
      <c r="S271" s="9">
        <f>SUBTOTAL(9,S4:S270)</f>
        <v>-1.1709383462843448E-17</v>
      </c>
      <c r="U271" s="40"/>
    </row>
    <row r="272" spans="1:21" ht="6" customHeight="1">
      <c r="J272" s="17"/>
      <c r="O272" s="17"/>
      <c r="P272" s="17"/>
      <c r="R272" s="17"/>
      <c r="S272" s="17"/>
    </row>
    <row r="273" spans="1:19" ht="6" customHeight="1">
      <c r="J273" s="17"/>
      <c r="O273" s="17"/>
      <c r="P273" s="17"/>
      <c r="R273" s="17"/>
      <c r="S273" s="17"/>
    </row>
    <row r="274" spans="1:19">
      <c r="H274" s="10" t="s">
        <v>581</v>
      </c>
      <c r="J274" s="17">
        <v>40600000</v>
      </c>
      <c r="O274" s="17">
        <v>47271161</v>
      </c>
      <c r="P274" s="17">
        <f>+J274-O274</f>
        <v>-6671161</v>
      </c>
      <c r="R274" s="17"/>
      <c r="S274" s="17"/>
    </row>
    <row r="275" spans="1:19">
      <c r="H275" s="10" t="s">
        <v>521</v>
      </c>
      <c r="J275" s="17">
        <v>-2720046.88</v>
      </c>
      <c r="O275" s="17">
        <v>-2441443.5299999998</v>
      </c>
      <c r="P275" s="17">
        <f>+J275-O275</f>
        <v>-278603.35000000009</v>
      </c>
      <c r="R275" s="17"/>
      <c r="S275" s="17"/>
    </row>
    <row r="276" spans="1:19">
      <c r="H276" s="10" t="s">
        <v>573</v>
      </c>
      <c r="J276" s="17">
        <f>9053077+600000+1503214+150000</f>
        <v>11306291</v>
      </c>
      <c r="O276" s="17">
        <v>11156291</v>
      </c>
      <c r="P276" s="17">
        <f>+J276-O276</f>
        <v>150000</v>
      </c>
      <c r="R276" s="17"/>
      <c r="S276" s="17"/>
    </row>
    <row r="277" spans="1:19">
      <c r="H277" s="10" t="s">
        <v>521</v>
      </c>
      <c r="J277" s="17">
        <f>-131916.46-699570.27</f>
        <v>-831486.73</v>
      </c>
      <c r="O277" s="17">
        <v>-600000</v>
      </c>
      <c r="P277" s="17">
        <f>+J277-O277</f>
        <v>-231486.72999999998</v>
      </c>
      <c r="R277" s="17"/>
      <c r="S277" s="17"/>
    </row>
    <row r="278" spans="1:19" ht="6.75" customHeight="1">
      <c r="J278" s="17"/>
      <c r="O278" s="17"/>
      <c r="P278" s="17"/>
      <c r="R278" s="17"/>
      <c r="S278" s="17"/>
    </row>
    <row r="279" spans="1:19" ht="13.5" thickBot="1">
      <c r="J279" s="18">
        <f>SUM(J274:J278)</f>
        <v>48354757.390000001</v>
      </c>
      <c r="O279" s="18">
        <f>SUM(O274:O278)</f>
        <v>55386008.469999999</v>
      </c>
      <c r="P279" s="18">
        <f>SUM(P274:P278)</f>
        <v>-7031251.0800000001</v>
      </c>
      <c r="R279" s="47"/>
      <c r="S279" s="17"/>
    </row>
    <row r="280" spans="1:19" ht="12.75" customHeight="1" thickTop="1">
      <c r="A280" s="42"/>
      <c r="J280" s="17"/>
      <c r="O280" s="17"/>
      <c r="P280" s="17"/>
      <c r="R280" s="17"/>
      <c r="S280" s="17"/>
    </row>
    <row r="281" spans="1:19">
      <c r="J281" s="17"/>
      <c r="O281" s="17"/>
      <c r="P281" s="17"/>
      <c r="R281" s="17"/>
      <c r="S281" s="17"/>
    </row>
    <row r="282" spans="1:19">
      <c r="J282" s="17"/>
      <c r="O282" s="17"/>
      <c r="P282" s="17"/>
      <c r="R282" s="17"/>
      <c r="S282" s="17"/>
    </row>
    <row r="283" spans="1:19">
      <c r="J283" s="17"/>
      <c r="O283" s="17"/>
      <c r="P283" s="17"/>
      <c r="R283" s="17"/>
      <c r="S283" s="17"/>
    </row>
    <row r="284" spans="1:19">
      <c r="J284" s="17"/>
      <c r="O284" s="17"/>
      <c r="P284" s="17"/>
      <c r="R284" s="17"/>
      <c r="S284" s="17"/>
    </row>
    <row r="286" spans="1:19">
      <c r="J286" s="17"/>
    </row>
    <row r="287" spans="1:19">
      <c r="J287" s="6"/>
    </row>
    <row r="288" spans="1:19">
      <c r="J288" s="6"/>
    </row>
  </sheetData>
  <sheetProtection sheet="1" formatCells="0" formatColumns="0" formatRows="0" insertColumns="0" insertRows="0" insertHyperlinks="0" deleteColumns="0" deleteRows="0" sort="0" autoFilter="0" pivotTables="0"/>
  <dataConsolidate/>
  <phoneticPr fontId="7" type="noConversion"/>
  <printOptions horizontalCentered="1"/>
  <pageMargins left="0.25" right="0.25" top="0.95" bottom="0.5" header="0.5" footer="0.25"/>
  <pageSetup scale="78" fitToHeight="3" orientation="landscape" horizontalDpi="4294967292" verticalDpi="200" r:id="rId1"/>
  <headerFooter alignWithMargins="0">
    <oddHeader>&amp;C&amp;"Arial,Bold"&amp;14State Office of Risk Management
FY 2012 Final  Assessment Amounts</oddHeader>
    <oddFooter>&amp;L &amp;D&amp;CPage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2:I273"/>
  <sheetViews>
    <sheetView zoomScale="95" workbookViewId="0">
      <pane xSplit="2" ySplit="3" topLeftCell="C125" activePane="bottomRight" state="frozen"/>
      <selection activeCell="T274" sqref="T274"/>
      <selection pane="topRight" activeCell="T274" sqref="T274"/>
      <selection pane="bottomLeft" activeCell="T274" sqref="T274"/>
      <selection pane="bottomRight"/>
    </sheetView>
  </sheetViews>
  <sheetFormatPr defaultRowHeight="12.75" outlineLevelRow="1"/>
  <cols>
    <col min="1" max="1" width="6.85546875" bestFit="1" customWidth="1"/>
    <col min="2" max="2" width="39.28515625" customWidth="1"/>
    <col min="3" max="3" width="16.85546875" bestFit="1" customWidth="1"/>
    <col min="4" max="4" width="17" bestFit="1" customWidth="1"/>
    <col min="5" max="6" width="16.85546875" bestFit="1" customWidth="1"/>
    <col min="7" max="7" width="9.7109375" style="4" bestFit="1" customWidth="1"/>
    <col min="9" max="9" width="12.85546875" bestFit="1" customWidth="1"/>
  </cols>
  <sheetData>
    <row r="2" spans="1:7">
      <c r="A2" s="20" t="s">
        <v>470</v>
      </c>
      <c r="B2" s="20"/>
      <c r="F2" s="1" t="s">
        <v>450</v>
      </c>
    </row>
    <row r="3" spans="1:7">
      <c r="A3" s="2" t="s">
        <v>468</v>
      </c>
      <c r="B3" s="2" t="s">
        <v>469</v>
      </c>
      <c r="C3" s="12" t="s">
        <v>531</v>
      </c>
      <c r="D3" s="12" t="s">
        <v>522</v>
      </c>
      <c r="E3" s="12" t="s">
        <v>574</v>
      </c>
      <c r="F3" s="12" t="s">
        <v>451</v>
      </c>
    </row>
    <row r="5" spans="1:7">
      <c r="A5" t="s">
        <v>7</v>
      </c>
      <c r="B5" t="s">
        <v>534</v>
      </c>
      <c r="C5" s="17">
        <v>23958958.68</v>
      </c>
      <c r="D5" s="17">
        <v>27833388.949999999</v>
      </c>
      <c r="E5" s="17">
        <v>24903928.920000002</v>
      </c>
      <c r="F5" s="17">
        <f t="shared" ref="F5:F54" si="0">IF(C5&gt;0,(+C5+(D5*2)+(E5*3))/6,IF(D5&gt;0,((D5*2)+(E5*3))/5,E5))</f>
        <v>25722920.556666669</v>
      </c>
      <c r="G5" s="4">
        <f t="shared" ref="G5:G37" si="1">+F5/$F$269</f>
        <v>3.2077045354645911E-3</v>
      </c>
    </row>
    <row r="6" spans="1:7">
      <c r="A6" t="s">
        <v>8</v>
      </c>
      <c r="B6" t="s">
        <v>535</v>
      </c>
      <c r="C6" s="17">
        <v>23879546</v>
      </c>
      <c r="D6" s="17">
        <v>29793344</v>
      </c>
      <c r="E6" s="17">
        <v>26136592</v>
      </c>
      <c r="F6" s="17">
        <f t="shared" si="0"/>
        <v>26979335</v>
      </c>
      <c r="G6" s="4">
        <f t="shared" si="1"/>
        <v>3.3643821685282686E-3</v>
      </c>
    </row>
    <row r="7" spans="1:7">
      <c r="A7" t="s">
        <v>9</v>
      </c>
      <c r="B7" t="s">
        <v>10</v>
      </c>
      <c r="C7" s="17">
        <v>23285954.32</v>
      </c>
      <c r="D7" s="17">
        <v>25001862.359999999</v>
      </c>
      <c r="E7" s="17">
        <v>24392612.420000002</v>
      </c>
      <c r="F7" s="17">
        <f t="shared" si="0"/>
        <v>24411252.716666669</v>
      </c>
      <c r="G7" s="4">
        <f t="shared" si="1"/>
        <v>3.0441366828126266E-3</v>
      </c>
    </row>
    <row r="8" spans="1:7">
      <c r="A8" t="s">
        <v>11</v>
      </c>
      <c r="B8" t="s">
        <v>12</v>
      </c>
      <c r="C8" s="17">
        <v>10353118</v>
      </c>
      <c r="D8" s="17">
        <v>11213877</v>
      </c>
      <c r="E8" s="17">
        <v>11858924</v>
      </c>
      <c r="F8" s="17">
        <f t="shared" si="0"/>
        <v>11392940.666666666</v>
      </c>
      <c r="G8" s="4">
        <f t="shared" si="1"/>
        <v>1.4207246555941388E-3</v>
      </c>
    </row>
    <row r="9" spans="1:7">
      <c r="A9" t="s">
        <v>13</v>
      </c>
      <c r="B9" t="s">
        <v>14</v>
      </c>
      <c r="C9" s="17">
        <v>1132042</v>
      </c>
      <c r="D9" s="17">
        <v>1227572</v>
      </c>
      <c r="E9" s="17">
        <v>1188096</v>
      </c>
      <c r="F9" s="17">
        <f t="shared" si="0"/>
        <v>1191912.3333333333</v>
      </c>
      <c r="G9" s="4">
        <f t="shared" si="1"/>
        <v>1.4863407866485916E-4</v>
      </c>
    </row>
    <row r="10" spans="1:7">
      <c r="A10" t="s">
        <v>15</v>
      </c>
      <c r="B10" t="s">
        <v>16</v>
      </c>
      <c r="C10" s="17">
        <v>1742264</v>
      </c>
      <c r="D10" s="17">
        <v>1802187</v>
      </c>
      <c r="E10" s="17">
        <v>1983159</v>
      </c>
      <c r="F10" s="17">
        <f t="shared" si="0"/>
        <v>1882685.8333333333</v>
      </c>
      <c r="G10" s="4">
        <f t="shared" si="1"/>
        <v>2.3477504714654567E-4</v>
      </c>
    </row>
    <row r="11" spans="1:7">
      <c r="A11" t="s">
        <v>17</v>
      </c>
      <c r="B11" t="s">
        <v>18</v>
      </c>
      <c r="C11" s="17">
        <v>4402644</v>
      </c>
      <c r="D11" s="17">
        <v>4773422</v>
      </c>
      <c r="E11" s="17">
        <v>5177470.71</v>
      </c>
      <c r="F11" s="17">
        <f t="shared" si="0"/>
        <v>4913650.0216666665</v>
      </c>
      <c r="G11" s="4">
        <f t="shared" si="1"/>
        <v>6.1274292028635515E-4</v>
      </c>
    </row>
    <row r="12" spans="1:7">
      <c r="A12" t="s">
        <v>19</v>
      </c>
      <c r="B12" t="s">
        <v>20</v>
      </c>
      <c r="C12" s="17">
        <v>1330266.8500000001</v>
      </c>
      <c r="D12" s="17">
        <v>1447461</v>
      </c>
      <c r="E12" s="17">
        <v>1454671</v>
      </c>
      <c r="F12" s="17">
        <f t="shared" si="0"/>
        <v>1431533.6416666666</v>
      </c>
      <c r="G12" s="4">
        <f t="shared" si="1"/>
        <v>1.7851538066715391E-4</v>
      </c>
    </row>
    <row r="13" spans="1:7">
      <c r="A13" t="s">
        <v>21</v>
      </c>
      <c r="B13" t="s">
        <v>22</v>
      </c>
      <c r="C13" s="17">
        <v>4630234.0199999996</v>
      </c>
      <c r="D13" s="17">
        <v>4812931.92</v>
      </c>
      <c r="E13" s="17">
        <v>5023870.78</v>
      </c>
      <c r="F13" s="17">
        <f t="shared" si="0"/>
        <v>4887951.7</v>
      </c>
      <c r="G13" s="4">
        <f t="shared" si="1"/>
        <v>6.0953828328635365E-4</v>
      </c>
    </row>
    <row r="14" spans="1:7">
      <c r="A14" t="s">
        <v>23</v>
      </c>
      <c r="B14" t="s">
        <v>24</v>
      </c>
      <c r="C14" s="17">
        <v>11615034</v>
      </c>
      <c r="D14" s="17">
        <v>12541336</v>
      </c>
      <c r="E14" s="17">
        <v>12750121.9</v>
      </c>
      <c r="F14" s="17">
        <f t="shared" si="0"/>
        <v>12491345.283333333</v>
      </c>
      <c r="G14" s="4">
        <f t="shared" si="1"/>
        <v>1.5576981171765856E-3</v>
      </c>
    </row>
    <row r="15" spans="1:7">
      <c r="A15" t="s">
        <v>25</v>
      </c>
      <c r="B15" t="s">
        <v>26</v>
      </c>
      <c r="C15" s="17">
        <v>410000</v>
      </c>
      <c r="D15" s="17">
        <v>410582</v>
      </c>
      <c r="E15" s="17">
        <v>397541</v>
      </c>
      <c r="F15" s="17">
        <f t="shared" si="0"/>
        <v>403964.5</v>
      </c>
      <c r="G15" s="4">
        <f t="shared" si="1"/>
        <v>5.0375257971274596E-5</v>
      </c>
    </row>
    <row r="16" spans="1:7">
      <c r="A16" t="s">
        <v>571</v>
      </c>
      <c r="B16" t="s">
        <v>572</v>
      </c>
      <c r="C16" s="17"/>
      <c r="D16" s="17"/>
      <c r="E16" s="38">
        <v>500879</v>
      </c>
      <c r="F16" s="17">
        <f>IF(C16&gt;0,(+C16+(D16*2)+(E16*3))/6,IF(D16&gt;0,((D16*2)+(E16*3))/5,E16))</f>
        <v>500879</v>
      </c>
      <c r="G16" s="4">
        <f>+F16/$F$269</f>
        <v>6.2460708397381575E-5</v>
      </c>
    </row>
    <row r="17" spans="1:7">
      <c r="A17" t="s">
        <v>27</v>
      </c>
      <c r="B17" t="s">
        <v>536</v>
      </c>
      <c r="C17" s="17">
        <v>3335448</v>
      </c>
      <c r="D17" s="17">
        <v>3497777</v>
      </c>
      <c r="E17" s="17">
        <v>3146003.23</v>
      </c>
      <c r="F17" s="17">
        <f t="shared" si="0"/>
        <v>3294835.2816666663</v>
      </c>
      <c r="G17" s="4">
        <f t="shared" si="1"/>
        <v>4.1087317644697863E-4</v>
      </c>
    </row>
    <row r="18" spans="1:7">
      <c r="A18" t="s">
        <v>28</v>
      </c>
      <c r="B18" t="s">
        <v>537</v>
      </c>
      <c r="C18" s="17">
        <v>2501519</v>
      </c>
      <c r="D18" s="17">
        <v>2753351</v>
      </c>
      <c r="E18" s="17">
        <v>2585234</v>
      </c>
      <c r="F18" s="17">
        <f t="shared" si="0"/>
        <v>2627320.5</v>
      </c>
      <c r="G18" s="4">
        <f t="shared" si="1"/>
        <v>3.2763262108605624E-4</v>
      </c>
    </row>
    <row r="19" spans="1:7">
      <c r="A19" t="s">
        <v>29</v>
      </c>
      <c r="B19" t="s">
        <v>538</v>
      </c>
      <c r="C19" s="17">
        <v>2327022.73</v>
      </c>
      <c r="D19" s="17">
        <v>2525832.06</v>
      </c>
      <c r="E19" s="17">
        <v>2541482.54</v>
      </c>
      <c r="F19" s="17">
        <f t="shared" si="0"/>
        <v>2500522.4116666666</v>
      </c>
      <c r="G19" s="4">
        <f t="shared" si="1"/>
        <v>3.1182062173944002E-4</v>
      </c>
    </row>
    <row r="20" spans="1:7">
      <c r="A20" t="s">
        <v>30</v>
      </c>
      <c r="B20" t="s">
        <v>539</v>
      </c>
      <c r="C20" s="17">
        <v>2618730.65</v>
      </c>
      <c r="D20" s="17">
        <v>2638448</v>
      </c>
      <c r="E20" s="17">
        <v>2704010.61</v>
      </c>
      <c r="F20" s="17">
        <f t="shared" si="0"/>
        <v>2667943.08</v>
      </c>
      <c r="G20" s="4">
        <f t="shared" si="1"/>
        <v>3.3269834578948622E-4</v>
      </c>
    </row>
    <row r="21" spans="1:7">
      <c r="A21" t="s">
        <v>31</v>
      </c>
      <c r="B21" t="s">
        <v>540</v>
      </c>
      <c r="C21" s="17">
        <v>4404012</v>
      </c>
      <c r="D21" s="17">
        <v>4541806.43</v>
      </c>
      <c r="E21" s="17">
        <v>4803123.57</v>
      </c>
      <c r="F21" s="17">
        <f t="shared" si="0"/>
        <v>4649499.2616666667</v>
      </c>
      <c r="G21" s="4">
        <f t="shared" si="1"/>
        <v>5.7980274193328643E-4</v>
      </c>
    </row>
    <row r="22" spans="1:7">
      <c r="A22" t="s">
        <v>32</v>
      </c>
      <c r="B22" t="s">
        <v>541</v>
      </c>
      <c r="C22" s="17">
        <v>1153725</v>
      </c>
      <c r="D22" s="17">
        <v>1197917</v>
      </c>
      <c r="E22" s="17">
        <v>1173345</v>
      </c>
      <c r="F22" s="17">
        <f t="shared" si="0"/>
        <v>1178265.6666666667</v>
      </c>
      <c r="G22" s="4">
        <f t="shared" si="1"/>
        <v>1.4693230944062951E-4</v>
      </c>
    </row>
    <row r="23" spans="1:7">
      <c r="A23" t="s">
        <v>33</v>
      </c>
      <c r="B23" t="s">
        <v>542</v>
      </c>
      <c r="C23" s="17">
        <v>1487962.4</v>
      </c>
      <c r="D23" s="17">
        <v>1536784.72</v>
      </c>
      <c r="E23" s="17">
        <v>1518871.34</v>
      </c>
      <c r="F23" s="17">
        <f t="shared" si="0"/>
        <v>1519690.9766666666</v>
      </c>
      <c r="G23" s="4">
        <f t="shared" si="1"/>
        <v>1.8950879343655587E-4</v>
      </c>
    </row>
    <row r="24" spans="1:7">
      <c r="A24" t="s">
        <v>34</v>
      </c>
      <c r="B24" t="s">
        <v>543</v>
      </c>
      <c r="C24" s="17">
        <v>1202531</v>
      </c>
      <c r="D24" s="17">
        <v>1236708</v>
      </c>
      <c r="E24" s="17">
        <v>1237468.3600000001</v>
      </c>
      <c r="F24" s="17">
        <f t="shared" si="0"/>
        <v>1231392.0133333334</v>
      </c>
      <c r="G24" s="4">
        <f t="shared" si="1"/>
        <v>1.5355728123494486E-4</v>
      </c>
    </row>
    <row r="25" spans="1:7">
      <c r="A25" t="s">
        <v>35</v>
      </c>
      <c r="B25" t="s">
        <v>544</v>
      </c>
      <c r="C25" s="17">
        <v>1529054</v>
      </c>
      <c r="D25" s="17">
        <v>1617127</v>
      </c>
      <c r="E25" s="17">
        <v>1563231.54</v>
      </c>
      <c r="F25" s="17">
        <f t="shared" si="0"/>
        <v>1575500.4366666668</v>
      </c>
      <c r="G25" s="4">
        <f t="shared" si="1"/>
        <v>1.9646835534047944E-4</v>
      </c>
    </row>
    <row r="26" spans="1:7">
      <c r="A26" t="s">
        <v>36</v>
      </c>
      <c r="B26" t="s">
        <v>545</v>
      </c>
      <c r="C26" s="17">
        <v>1105462</v>
      </c>
      <c r="D26" s="17">
        <v>1157387.42</v>
      </c>
      <c r="E26" s="17">
        <v>1190623.3799999999</v>
      </c>
      <c r="F26" s="17">
        <f t="shared" si="0"/>
        <v>1165351.1633333333</v>
      </c>
      <c r="G26" s="4">
        <f t="shared" si="1"/>
        <v>1.4532184258775617E-4</v>
      </c>
    </row>
    <row r="27" spans="1:7">
      <c r="A27" t="s">
        <v>37</v>
      </c>
      <c r="B27" t="s">
        <v>546</v>
      </c>
      <c r="C27" s="17">
        <v>1140292</v>
      </c>
      <c r="D27" s="17">
        <v>1205201</v>
      </c>
      <c r="E27" s="17">
        <v>1209427</v>
      </c>
      <c r="F27" s="17">
        <f t="shared" si="0"/>
        <v>1196495.8333333333</v>
      </c>
      <c r="G27" s="4">
        <f t="shared" si="1"/>
        <v>1.4920565115430153E-4</v>
      </c>
    </row>
    <row r="28" spans="1:7">
      <c r="A28" t="s">
        <v>38</v>
      </c>
      <c r="B28" t="s">
        <v>547</v>
      </c>
      <c r="C28" s="17">
        <v>1159630</v>
      </c>
      <c r="D28" s="17">
        <v>1192206</v>
      </c>
      <c r="E28" s="17">
        <v>1267569.1200000001</v>
      </c>
      <c r="F28" s="17">
        <f t="shared" si="0"/>
        <v>1224458.2266666668</v>
      </c>
      <c r="G28" s="4">
        <f t="shared" si="1"/>
        <v>1.5269262285023255E-4</v>
      </c>
    </row>
    <row r="29" spans="1:7">
      <c r="A29" t="s">
        <v>39</v>
      </c>
      <c r="B29" t="s">
        <v>548</v>
      </c>
      <c r="C29" s="39">
        <v>1885924.74</v>
      </c>
      <c r="D29" s="17">
        <v>1931609.35</v>
      </c>
      <c r="E29" s="17">
        <v>1972363</v>
      </c>
      <c r="F29" s="17">
        <f t="shared" si="0"/>
        <v>1944372.0733333335</v>
      </c>
      <c r="G29" s="4">
        <f t="shared" si="1"/>
        <v>2.4246745638863989E-4</v>
      </c>
    </row>
    <row r="30" spans="1:7">
      <c r="A30" t="s">
        <v>40</v>
      </c>
      <c r="B30" t="s">
        <v>549</v>
      </c>
      <c r="C30" s="17">
        <v>3196845.78</v>
      </c>
      <c r="D30" s="17">
        <v>3573711.39</v>
      </c>
      <c r="E30" s="17">
        <v>3451345.96</v>
      </c>
      <c r="F30" s="17">
        <f t="shared" si="0"/>
        <v>3449717.7399999998</v>
      </c>
      <c r="G30" s="4">
        <f t="shared" si="1"/>
        <v>4.3018735824703003E-4</v>
      </c>
    </row>
    <row r="31" spans="1:7">
      <c r="A31" t="s">
        <v>41</v>
      </c>
      <c r="B31" t="s">
        <v>550</v>
      </c>
      <c r="C31" s="17">
        <v>75169473</v>
      </c>
      <c r="D31" s="17">
        <v>75892251</v>
      </c>
      <c r="E31" s="17">
        <v>75100074</v>
      </c>
      <c r="F31" s="17">
        <f t="shared" si="0"/>
        <v>75375699.5</v>
      </c>
      <c r="G31" s="4">
        <f t="shared" si="1"/>
        <v>9.3995148263715592E-3</v>
      </c>
    </row>
    <row r="32" spans="1:7">
      <c r="A32" t="s">
        <v>42</v>
      </c>
      <c r="B32" t="s">
        <v>43</v>
      </c>
      <c r="C32" s="17">
        <v>758711.64</v>
      </c>
      <c r="D32" s="17">
        <v>777379</v>
      </c>
      <c r="E32" s="17">
        <v>813796</v>
      </c>
      <c r="F32" s="17">
        <f t="shared" si="0"/>
        <v>792476.27333333343</v>
      </c>
      <c r="G32" s="4">
        <f t="shared" si="1"/>
        <v>9.8823527080426599E-5</v>
      </c>
    </row>
    <row r="33" spans="1:7">
      <c r="A33" t="s">
        <v>44</v>
      </c>
      <c r="B33" t="s">
        <v>45</v>
      </c>
      <c r="C33" s="17">
        <v>451292.37</v>
      </c>
      <c r="D33" s="17">
        <v>478524</v>
      </c>
      <c r="E33" s="17">
        <v>559840.77</v>
      </c>
      <c r="F33" s="17">
        <f t="shared" si="0"/>
        <v>514643.78</v>
      </c>
      <c r="G33" s="4">
        <f t="shared" si="1"/>
        <v>6.4177206612986762E-5</v>
      </c>
    </row>
    <row r="34" spans="1:7">
      <c r="A34" t="s">
        <v>46</v>
      </c>
      <c r="B34" t="s">
        <v>47</v>
      </c>
      <c r="C34" s="17">
        <v>15482231</v>
      </c>
      <c r="D34" s="17">
        <v>17075041</v>
      </c>
      <c r="E34" s="17">
        <v>16413265.59</v>
      </c>
      <c r="F34" s="17">
        <f t="shared" si="0"/>
        <v>16478684.961666666</v>
      </c>
      <c r="G34" s="4">
        <f t="shared" si="1"/>
        <v>2.0549281087108434E-3</v>
      </c>
    </row>
    <row r="35" spans="1:7">
      <c r="A35" t="s">
        <v>48</v>
      </c>
      <c r="B35" t="s">
        <v>49</v>
      </c>
      <c r="C35" s="17">
        <v>190386161.18000001</v>
      </c>
      <c r="D35" s="17">
        <v>201604786</v>
      </c>
      <c r="E35" s="17">
        <v>201784862</v>
      </c>
      <c r="F35" s="17">
        <f t="shared" si="0"/>
        <v>199825053.19666669</v>
      </c>
      <c r="G35" s="4">
        <f t="shared" si="1"/>
        <v>2.491862181925826E-2</v>
      </c>
    </row>
    <row r="36" spans="1:7">
      <c r="A36" t="s">
        <v>50</v>
      </c>
      <c r="B36" t="s">
        <v>511</v>
      </c>
      <c r="C36" s="17">
        <v>13995500.130000001</v>
      </c>
      <c r="D36" s="17">
        <v>15823251.699999999</v>
      </c>
      <c r="E36" s="17">
        <v>15813837.93</v>
      </c>
      <c r="F36" s="17">
        <f t="shared" si="0"/>
        <v>15513919.553333333</v>
      </c>
      <c r="G36" s="4">
        <f t="shared" si="1"/>
        <v>1.93461974912342E-3</v>
      </c>
    </row>
    <row r="37" spans="1:7">
      <c r="A37" t="s">
        <v>51</v>
      </c>
      <c r="B37" t="s">
        <v>52</v>
      </c>
      <c r="C37" s="17">
        <v>150609327.66999999</v>
      </c>
      <c r="D37" s="17">
        <v>159913738.77000001</v>
      </c>
      <c r="E37" s="17">
        <v>172080049.89000002</v>
      </c>
      <c r="F37" s="17">
        <f t="shared" si="0"/>
        <v>164446159.14666668</v>
      </c>
      <c r="G37" s="4">
        <f t="shared" si="1"/>
        <v>2.0506796239270063E-2</v>
      </c>
    </row>
    <row r="38" spans="1:7">
      <c r="A38" t="s">
        <v>53</v>
      </c>
      <c r="B38" t="s">
        <v>54</v>
      </c>
      <c r="C38" s="17">
        <v>35721048</v>
      </c>
      <c r="D38" s="17">
        <v>38786728</v>
      </c>
      <c r="E38" s="17">
        <v>38708307.869999997</v>
      </c>
      <c r="F38" s="17">
        <f t="shared" si="0"/>
        <v>38236571.268333331</v>
      </c>
      <c r="G38" s="4">
        <f t="shared" ref="G38:G64" si="2">+F38/$F$269</f>
        <v>4.7681841884109066E-3</v>
      </c>
    </row>
    <row r="39" spans="1:7">
      <c r="A39" t="s">
        <v>55</v>
      </c>
      <c r="B39" t="s">
        <v>56</v>
      </c>
      <c r="C39" s="17">
        <v>6563582</v>
      </c>
      <c r="D39" s="17">
        <v>6937330</v>
      </c>
      <c r="E39" s="17">
        <v>6611584.4000000004</v>
      </c>
      <c r="F39" s="17">
        <f t="shared" si="0"/>
        <v>6712165.8666666672</v>
      </c>
      <c r="G39" s="4">
        <f t="shared" si="2"/>
        <v>8.3702178552649375E-4</v>
      </c>
    </row>
    <row r="40" spans="1:7">
      <c r="A40" t="s">
        <v>57</v>
      </c>
      <c r="B40" t="s">
        <v>58</v>
      </c>
      <c r="C40" s="17">
        <v>10788829</v>
      </c>
      <c r="D40" s="17">
        <v>11221847</v>
      </c>
      <c r="E40" s="17">
        <v>10681117</v>
      </c>
      <c r="F40" s="17">
        <f t="shared" si="0"/>
        <v>10879312.333333334</v>
      </c>
      <c r="G40" s="4">
        <f t="shared" si="2"/>
        <v>1.3566740774046632E-3</v>
      </c>
    </row>
    <row r="41" spans="1:7">
      <c r="A41" t="s">
        <v>59</v>
      </c>
      <c r="B41" t="s">
        <v>60</v>
      </c>
      <c r="C41" s="17">
        <v>12102118</v>
      </c>
      <c r="D41" s="17">
        <v>13458529</v>
      </c>
      <c r="E41" s="17">
        <v>14017626</v>
      </c>
      <c r="F41" s="17">
        <f t="shared" si="0"/>
        <v>13512009</v>
      </c>
      <c r="G41" s="4">
        <f t="shared" si="2"/>
        <v>1.6849771182497078E-3</v>
      </c>
    </row>
    <row r="42" spans="1:7">
      <c r="A42" t="s">
        <v>61</v>
      </c>
      <c r="B42" t="s">
        <v>551</v>
      </c>
      <c r="C42" s="17">
        <v>4709200.75</v>
      </c>
      <c r="D42" s="17">
        <v>4958359</v>
      </c>
      <c r="E42" s="17">
        <v>5210091</v>
      </c>
      <c r="F42" s="17">
        <f t="shared" si="0"/>
        <v>5042698.625</v>
      </c>
      <c r="G42" s="4">
        <f t="shared" si="2"/>
        <v>6.2883556378287369E-4</v>
      </c>
    </row>
    <row r="43" spans="1:7">
      <c r="A43" t="s">
        <v>62</v>
      </c>
      <c r="B43" t="s">
        <v>63</v>
      </c>
      <c r="C43" s="17">
        <v>13674346.949999999</v>
      </c>
      <c r="D43" s="17">
        <v>15747403.66</v>
      </c>
      <c r="E43" s="17">
        <v>16280803.439999999</v>
      </c>
      <c r="F43" s="17">
        <f t="shared" si="0"/>
        <v>15668594.098333335</v>
      </c>
      <c r="G43" s="4">
        <f t="shared" si="2"/>
        <v>1.9539080036754032E-3</v>
      </c>
    </row>
    <row r="44" spans="1:7">
      <c r="A44" t="s">
        <v>64</v>
      </c>
      <c r="B44" t="s">
        <v>552</v>
      </c>
      <c r="C44" s="17">
        <v>114206070</v>
      </c>
      <c r="D44" s="17">
        <v>129121854</v>
      </c>
      <c r="E44" s="17">
        <v>144191026</v>
      </c>
      <c r="F44" s="17">
        <f t="shared" si="0"/>
        <v>134170476</v>
      </c>
      <c r="G44" s="4">
        <f t="shared" si="2"/>
        <v>1.6731352236715621E-2</v>
      </c>
    </row>
    <row r="45" spans="1:7">
      <c r="A45" t="s">
        <v>65</v>
      </c>
      <c r="B45" t="s">
        <v>553</v>
      </c>
      <c r="C45" s="17">
        <v>349612</v>
      </c>
      <c r="D45" s="17">
        <v>353680</v>
      </c>
      <c r="E45" s="17">
        <v>432109</v>
      </c>
      <c r="F45" s="17">
        <f t="shared" si="0"/>
        <v>392216.5</v>
      </c>
      <c r="G45" s="4">
        <f t="shared" si="2"/>
        <v>4.8910256639111659E-5</v>
      </c>
    </row>
    <row r="46" spans="1:7">
      <c r="A46" t="s">
        <v>66</v>
      </c>
      <c r="B46" t="s">
        <v>67</v>
      </c>
      <c r="C46" s="17">
        <v>4024779.47</v>
      </c>
      <c r="D46" s="17">
        <v>4453554.9000000004</v>
      </c>
      <c r="E46" s="17">
        <v>4662093</v>
      </c>
      <c r="F46" s="17">
        <f t="shared" si="0"/>
        <v>4486361.3783333339</v>
      </c>
      <c r="G46" s="4">
        <f t="shared" si="2"/>
        <v>5.5945909055351336E-4</v>
      </c>
    </row>
    <row r="47" spans="1:7">
      <c r="A47" t="s">
        <v>68</v>
      </c>
      <c r="B47" t="s">
        <v>69</v>
      </c>
      <c r="C47" s="17">
        <v>15814965</v>
      </c>
      <c r="D47" s="17">
        <v>17559457</v>
      </c>
      <c r="E47" s="17">
        <v>20234967.390000001</v>
      </c>
      <c r="F47" s="17">
        <f t="shared" si="0"/>
        <v>18606463.528333332</v>
      </c>
      <c r="G47" s="4">
        <f t="shared" si="2"/>
        <v>2.3202667565414875E-3</v>
      </c>
    </row>
    <row r="48" spans="1:7">
      <c r="A48" t="s">
        <v>70</v>
      </c>
      <c r="B48" t="s">
        <v>71</v>
      </c>
      <c r="C48" s="17">
        <v>517675</v>
      </c>
      <c r="D48" s="17">
        <v>570972.71</v>
      </c>
      <c r="E48" s="17">
        <v>560865</v>
      </c>
      <c r="F48" s="17">
        <f t="shared" si="0"/>
        <v>557035.90333333332</v>
      </c>
      <c r="G48" s="4">
        <f t="shared" si="2"/>
        <v>6.9463597245992268E-5</v>
      </c>
    </row>
    <row r="49" spans="1:7">
      <c r="A49" t="s">
        <v>72</v>
      </c>
      <c r="B49" t="s">
        <v>73</v>
      </c>
      <c r="C49" s="17">
        <v>792450.17</v>
      </c>
      <c r="D49" s="17">
        <v>787429.6</v>
      </c>
      <c r="E49" s="17">
        <v>817200</v>
      </c>
      <c r="F49" s="17">
        <f t="shared" si="0"/>
        <v>803151.56166666665</v>
      </c>
      <c r="G49" s="4">
        <f t="shared" si="2"/>
        <v>1.0015475891814848E-4</v>
      </c>
    </row>
    <row r="50" spans="1:7">
      <c r="A50" t="s">
        <v>74</v>
      </c>
      <c r="B50" t="s">
        <v>75</v>
      </c>
      <c r="C50" s="17">
        <v>482879.61</v>
      </c>
      <c r="D50" s="17">
        <v>537970.61</v>
      </c>
      <c r="E50" s="17">
        <v>588038</v>
      </c>
      <c r="F50" s="17">
        <f t="shared" si="0"/>
        <v>553822.47166666668</v>
      </c>
      <c r="G50" s="4">
        <f t="shared" si="2"/>
        <v>6.9062875278637719E-5</v>
      </c>
    </row>
    <row r="51" spans="1:7">
      <c r="A51" t="s">
        <v>76</v>
      </c>
      <c r="B51" t="s">
        <v>77</v>
      </c>
      <c r="C51" s="17">
        <v>1679769.66</v>
      </c>
      <c r="D51" s="17">
        <v>1831775</v>
      </c>
      <c r="E51" s="17">
        <v>1790634</v>
      </c>
      <c r="F51" s="17">
        <f t="shared" si="0"/>
        <v>1785870.2766666666</v>
      </c>
      <c r="G51" s="4">
        <f t="shared" si="2"/>
        <v>2.2270193517082533E-4</v>
      </c>
    </row>
    <row r="52" spans="1:7">
      <c r="A52" t="s">
        <v>78</v>
      </c>
      <c r="B52" t="s">
        <v>79</v>
      </c>
      <c r="C52" s="17">
        <v>871052</v>
      </c>
      <c r="D52" s="17">
        <v>826277</v>
      </c>
      <c r="E52" s="17">
        <v>699699.6</v>
      </c>
      <c r="F52" s="17">
        <f t="shared" si="0"/>
        <v>770450.79999999993</v>
      </c>
      <c r="G52" s="4">
        <f t="shared" si="2"/>
        <v>9.607690231239351E-5</v>
      </c>
    </row>
    <row r="53" spans="1:7">
      <c r="A53" t="s">
        <v>80</v>
      </c>
      <c r="B53" t="s">
        <v>81</v>
      </c>
      <c r="C53" s="17">
        <v>7471648.5700000003</v>
      </c>
      <c r="D53" s="17">
        <v>7884266</v>
      </c>
      <c r="E53" s="17">
        <v>7629118.1400000006</v>
      </c>
      <c r="F53" s="17">
        <f t="shared" si="0"/>
        <v>7687922.498333334</v>
      </c>
      <c r="G53" s="4">
        <f t="shared" si="2"/>
        <v>9.5870077473814554E-4</v>
      </c>
    </row>
    <row r="54" spans="1:7">
      <c r="A54" t="s">
        <v>82</v>
      </c>
      <c r="B54" t="s">
        <v>512</v>
      </c>
      <c r="C54" s="17">
        <v>17204914</v>
      </c>
      <c r="D54" s="17">
        <v>18490902.09</v>
      </c>
      <c r="E54" s="17">
        <v>18827345</v>
      </c>
      <c r="F54" s="17">
        <f t="shared" si="0"/>
        <v>18444792.196666669</v>
      </c>
      <c r="G54" s="4">
        <f t="shared" si="2"/>
        <v>2.3001059873668009E-3</v>
      </c>
    </row>
    <row r="55" spans="1:7">
      <c r="A55" t="s">
        <v>83</v>
      </c>
      <c r="B55" t="s">
        <v>84</v>
      </c>
      <c r="C55" s="17">
        <v>94840.92</v>
      </c>
      <c r="D55" s="17">
        <v>99262.68</v>
      </c>
      <c r="E55" s="17">
        <v>286924.28999999998</v>
      </c>
      <c r="F55" s="17">
        <f t="shared" ref="F55:F102" si="3">IF(C55&gt;0,(+C55+(D55*2)+(E55*3))/6,IF(D55&gt;0,((D55*2)+(E55*3))/5,E55))</f>
        <v>192356.52499999999</v>
      </c>
      <c r="G55" s="4">
        <f t="shared" si="2"/>
        <v>2.3987279994486969E-5</v>
      </c>
    </row>
    <row r="56" spans="1:7">
      <c r="A56" t="s">
        <v>85</v>
      </c>
      <c r="B56" t="s">
        <v>86</v>
      </c>
      <c r="C56" s="17">
        <v>22926027</v>
      </c>
      <c r="D56" s="17">
        <v>26327460.57</v>
      </c>
      <c r="E56" s="17">
        <v>25381291</v>
      </c>
      <c r="F56" s="17">
        <f t="shared" si="3"/>
        <v>25287470.189999998</v>
      </c>
      <c r="G56" s="4">
        <f t="shared" si="2"/>
        <v>3.1534029209550991E-3</v>
      </c>
    </row>
    <row r="57" spans="1:7">
      <c r="A57" t="s">
        <v>87</v>
      </c>
      <c r="B57" t="s">
        <v>88</v>
      </c>
      <c r="C57" s="17">
        <v>11652627.35</v>
      </c>
      <c r="D57" s="17">
        <v>12146078.24</v>
      </c>
      <c r="E57" s="17">
        <v>13307588</v>
      </c>
      <c r="F57" s="17">
        <f t="shared" si="3"/>
        <v>12644591.305</v>
      </c>
      <c r="G57" s="4">
        <f t="shared" si="2"/>
        <v>1.5768082317399441E-3</v>
      </c>
    </row>
    <row r="58" spans="1:7">
      <c r="A58" t="s">
        <v>89</v>
      </c>
      <c r="B58" t="s">
        <v>90</v>
      </c>
      <c r="C58" s="17">
        <v>342371074</v>
      </c>
      <c r="D58" s="17">
        <v>353256785.16000003</v>
      </c>
      <c r="E58" s="17">
        <v>370837779.80000007</v>
      </c>
      <c r="F58" s="17">
        <f t="shared" si="3"/>
        <v>360232997.28666669</v>
      </c>
      <c r="G58" s="4">
        <f t="shared" si="2"/>
        <v>4.4921843795881315E-2</v>
      </c>
    </row>
    <row r="59" spans="1:7">
      <c r="A59" t="s">
        <v>91</v>
      </c>
      <c r="B59" t="s">
        <v>92</v>
      </c>
      <c r="C59" s="17">
        <v>1899836</v>
      </c>
      <c r="D59" s="17">
        <v>1951124</v>
      </c>
      <c r="E59" s="17">
        <v>2017004</v>
      </c>
      <c r="F59" s="17">
        <f t="shared" si="3"/>
        <v>1975516</v>
      </c>
      <c r="G59" s="4">
        <f t="shared" si="2"/>
        <v>2.4635117225989045E-4</v>
      </c>
    </row>
    <row r="60" spans="1:7">
      <c r="A60" t="s">
        <v>93</v>
      </c>
      <c r="B60" t="s">
        <v>94</v>
      </c>
      <c r="C60" s="17">
        <v>643550</v>
      </c>
      <c r="D60" s="17">
        <v>702446</v>
      </c>
      <c r="E60" s="17">
        <v>790361</v>
      </c>
      <c r="F60" s="17">
        <f t="shared" si="3"/>
        <v>736587.5</v>
      </c>
      <c r="G60" s="4">
        <f t="shared" si="2"/>
        <v>9.1854074630112859E-5</v>
      </c>
    </row>
    <row r="61" spans="1:7">
      <c r="A61" t="s">
        <v>95</v>
      </c>
      <c r="B61" t="s">
        <v>96</v>
      </c>
      <c r="C61" s="17">
        <v>1683427.55</v>
      </c>
      <c r="D61" s="17">
        <v>1696217.66</v>
      </c>
      <c r="E61" s="17">
        <v>1975624</v>
      </c>
      <c r="F61" s="17">
        <f t="shared" si="3"/>
        <v>1833789.1450000003</v>
      </c>
      <c r="G61" s="4">
        <f t="shared" si="2"/>
        <v>2.2867752301080439E-4</v>
      </c>
    </row>
    <row r="62" spans="1:7">
      <c r="A62" t="s">
        <v>504</v>
      </c>
      <c r="B62" t="s">
        <v>505</v>
      </c>
      <c r="C62" s="17">
        <v>5795594</v>
      </c>
      <c r="D62" s="17">
        <v>6842318</v>
      </c>
      <c r="E62" s="17">
        <v>6809817</v>
      </c>
      <c r="F62" s="17">
        <f t="shared" si="3"/>
        <v>6651613.5</v>
      </c>
      <c r="G62" s="4">
        <f t="shared" si="2"/>
        <v>8.2947077277263897E-4</v>
      </c>
    </row>
    <row r="63" spans="1:7">
      <c r="A63" t="s">
        <v>97</v>
      </c>
      <c r="B63" t="s">
        <v>506</v>
      </c>
      <c r="C63" s="17">
        <v>2822405.43</v>
      </c>
      <c r="D63" s="17">
        <v>2843548.65</v>
      </c>
      <c r="E63" s="17">
        <v>2891148.52</v>
      </c>
      <c r="F63" s="17">
        <f t="shared" si="3"/>
        <v>2863824.7149999999</v>
      </c>
      <c r="G63" s="4">
        <f t="shared" si="2"/>
        <v>3.5712521472217718E-4</v>
      </c>
    </row>
    <row r="64" spans="1:7">
      <c r="A64" t="s">
        <v>98</v>
      </c>
      <c r="B64" t="s">
        <v>99</v>
      </c>
      <c r="C64" s="17">
        <v>10697773.210000001</v>
      </c>
      <c r="D64" s="17">
        <v>11980761.529999999</v>
      </c>
      <c r="E64" s="17">
        <v>12895388.949999999</v>
      </c>
      <c r="F64" s="17">
        <f t="shared" si="3"/>
        <v>12224243.853333332</v>
      </c>
      <c r="G64" s="4">
        <f t="shared" si="2"/>
        <v>1.5243899838115339E-3</v>
      </c>
    </row>
    <row r="65" spans="1:7">
      <c r="A65" t="s">
        <v>100</v>
      </c>
      <c r="B65" t="s">
        <v>101</v>
      </c>
      <c r="C65" s="17">
        <v>14664368.309999999</v>
      </c>
      <c r="D65" s="17">
        <v>16816152</v>
      </c>
      <c r="E65" s="17">
        <v>17434763</v>
      </c>
      <c r="F65" s="17">
        <f t="shared" si="3"/>
        <v>16766826.885</v>
      </c>
      <c r="G65" s="4">
        <f t="shared" ref="G65:G90" si="4">+F65/$F$269</f>
        <v>2.0908600376804828E-3</v>
      </c>
    </row>
    <row r="66" spans="1:7">
      <c r="A66" t="s">
        <v>102</v>
      </c>
      <c r="B66" t="s">
        <v>103</v>
      </c>
      <c r="C66" s="17">
        <v>69847503</v>
      </c>
      <c r="D66" s="17">
        <v>75494278</v>
      </c>
      <c r="E66" s="17">
        <v>75053131</v>
      </c>
      <c r="F66" s="17">
        <f t="shared" si="3"/>
        <v>74332575.333333328</v>
      </c>
      <c r="G66" s="4">
        <f t="shared" si="4"/>
        <v>9.2694349579873214E-3</v>
      </c>
    </row>
    <row r="67" spans="1:7">
      <c r="A67" t="s">
        <v>104</v>
      </c>
      <c r="B67" t="s">
        <v>554</v>
      </c>
      <c r="C67" s="17">
        <v>34240496</v>
      </c>
      <c r="D67" s="17">
        <v>35868143</v>
      </c>
      <c r="E67" s="17">
        <v>35837722</v>
      </c>
      <c r="F67" s="17">
        <f t="shared" si="3"/>
        <v>35581658</v>
      </c>
      <c r="G67" s="4">
        <f t="shared" si="4"/>
        <v>4.4371106886760261E-3</v>
      </c>
    </row>
    <row r="68" spans="1:7">
      <c r="A68" t="s">
        <v>105</v>
      </c>
      <c r="B68" t="s">
        <v>106</v>
      </c>
      <c r="C68" s="17">
        <v>1113112.02</v>
      </c>
      <c r="D68" s="17">
        <v>1161093.18</v>
      </c>
      <c r="E68" s="17">
        <v>1155833.1499999999</v>
      </c>
      <c r="F68" s="17">
        <f t="shared" si="3"/>
        <v>1150466.3049999999</v>
      </c>
      <c r="G68" s="4">
        <f t="shared" si="4"/>
        <v>1.4346566815062728E-4</v>
      </c>
    </row>
    <row r="69" spans="1:7">
      <c r="A69" t="s">
        <v>107</v>
      </c>
      <c r="B69" t="s">
        <v>108</v>
      </c>
      <c r="C69" s="17">
        <v>2177715.7000000002</v>
      </c>
      <c r="D69" s="17">
        <v>2228776.65</v>
      </c>
      <c r="E69" s="17">
        <v>2259393.2400000002</v>
      </c>
      <c r="F69" s="17">
        <f t="shared" si="3"/>
        <v>2235574.7866666666</v>
      </c>
      <c r="G69" s="4">
        <f t="shared" si="4"/>
        <v>2.787810725754627E-4</v>
      </c>
    </row>
    <row r="70" spans="1:7">
      <c r="A70" t="s">
        <v>109</v>
      </c>
      <c r="B70" t="s">
        <v>110</v>
      </c>
      <c r="C70" s="17">
        <v>28151216</v>
      </c>
      <c r="D70" s="17">
        <v>30915193</v>
      </c>
      <c r="E70" s="17">
        <v>31664722</v>
      </c>
      <c r="F70" s="17">
        <f t="shared" si="3"/>
        <v>30829294.666666668</v>
      </c>
      <c r="G70" s="4">
        <f t="shared" si="4"/>
        <v>3.84448057169819E-3</v>
      </c>
    </row>
    <row r="71" spans="1:7">
      <c r="A71" t="s">
        <v>111</v>
      </c>
      <c r="B71" t="s">
        <v>112</v>
      </c>
      <c r="C71" s="17">
        <v>1312110</v>
      </c>
      <c r="D71" s="17">
        <v>1400668</v>
      </c>
      <c r="E71" s="17">
        <v>1359193.28</v>
      </c>
      <c r="F71" s="17">
        <f t="shared" si="3"/>
        <v>1365170.9733333334</v>
      </c>
      <c r="G71" s="4">
        <f t="shared" si="4"/>
        <v>1.7023981056890568E-4</v>
      </c>
    </row>
    <row r="72" spans="1:7">
      <c r="A72" t="s">
        <v>113</v>
      </c>
      <c r="B72" t="s">
        <v>114</v>
      </c>
      <c r="C72" s="17">
        <v>1564959.29</v>
      </c>
      <c r="D72" s="17">
        <v>1567844</v>
      </c>
      <c r="E72" s="17">
        <v>1616507</v>
      </c>
      <c r="F72" s="17">
        <f t="shared" si="3"/>
        <v>1591694.7149999999</v>
      </c>
      <c r="G72" s="4">
        <f t="shared" si="4"/>
        <v>1.9848781731968872E-4</v>
      </c>
    </row>
    <row r="73" spans="1:7">
      <c r="A73" t="s">
        <v>115</v>
      </c>
      <c r="B73" t="s">
        <v>116</v>
      </c>
      <c r="C73" s="17">
        <v>233762</v>
      </c>
      <c r="D73" s="17">
        <v>250658</v>
      </c>
      <c r="E73" s="17">
        <v>269864</v>
      </c>
      <c r="F73" s="17">
        <f t="shared" si="3"/>
        <v>257445</v>
      </c>
      <c r="G73" s="4">
        <f t="shared" si="4"/>
        <v>3.2103955393146649E-5</v>
      </c>
    </row>
    <row r="74" spans="1:7">
      <c r="A74" t="s">
        <v>117</v>
      </c>
      <c r="B74" t="s">
        <v>118</v>
      </c>
      <c r="C74" s="17">
        <v>2566290</v>
      </c>
      <c r="D74" s="17">
        <v>2615152.66</v>
      </c>
      <c r="E74" s="17">
        <v>2694397.04</v>
      </c>
      <c r="F74" s="17">
        <f t="shared" si="3"/>
        <v>2646631.0733333337</v>
      </c>
      <c r="G74" s="4">
        <f t="shared" si="4"/>
        <v>3.3004069187752405E-4</v>
      </c>
    </row>
    <row r="75" spans="1:7">
      <c r="A75" t="s">
        <v>119</v>
      </c>
      <c r="B75" t="s">
        <v>120</v>
      </c>
      <c r="C75" s="17">
        <v>1400982.29</v>
      </c>
      <c r="D75" s="17">
        <v>1354750.11</v>
      </c>
      <c r="E75" s="17">
        <v>1432503.02</v>
      </c>
      <c r="F75" s="17">
        <f t="shared" si="3"/>
        <v>1401331.9283333335</v>
      </c>
      <c r="G75" s="4">
        <f t="shared" si="4"/>
        <v>1.7474916086234152E-4</v>
      </c>
    </row>
    <row r="76" spans="1:7">
      <c r="A76" t="s">
        <v>121</v>
      </c>
      <c r="B76" t="s">
        <v>122</v>
      </c>
      <c r="C76" s="17">
        <v>10195737</v>
      </c>
      <c r="D76" s="17">
        <v>11209340</v>
      </c>
      <c r="E76" s="17">
        <v>11303353</v>
      </c>
      <c r="F76" s="17">
        <f t="shared" si="3"/>
        <v>11087412.666666666</v>
      </c>
      <c r="G76" s="4">
        <f t="shared" si="4"/>
        <v>1.382624644782675E-3</v>
      </c>
    </row>
    <row r="77" spans="1:7">
      <c r="A77" t="s">
        <v>123</v>
      </c>
      <c r="B77" t="s">
        <v>124</v>
      </c>
      <c r="C77" s="17">
        <v>1145138</v>
      </c>
      <c r="D77" s="17">
        <v>1330632.93</v>
      </c>
      <c r="E77" s="17">
        <v>1239908</v>
      </c>
      <c r="F77" s="17">
        <f t="shared" si="3"/>
        <v>1254354.6433333333</v>
      </c>
      <c r="G77" s="4">
        <f t="shared" si="4"/>
        <v>1.5642077149200686E-4</v>
      </c>
    </row>
    <row r="78" spans="1:7">
      <c r="A78" t="s">
        <v>125</v>
      </c>
      <c r="B78" t="s">
        <v>126</v>
      </c>
      <c r="C78" s="17">
        <v>3425664.51</v>
      </c>
      <c r="D78" s="17">
        <v>3401671.49</v>
      </c>
      <c r="E78" s="17">
        <v>3042847</v>
      </c>
      <c r="F78" s="17">
        <f t="shared" si="3"/>
        <v>3226258.081666667</v>
      </c>
      <c r="G78" s="4">
        <f t="shared" si="4"/>
        <v>4.0232144939931071E-4</v>
      </c>
    </row>
    <row r="79" spans="1:7">
      <c r="A79" t="s">
        <v>127</v>
      </c>
      <c r="B79" t="s">
        <v>513</v>
      </c>
      <c r="C79" s="17">
        <v>1369261.81</v>
      </c>
      <c r="D79" s="17">
        <v>1425110</v>
      </c>
      <c r="E79" s="17">
        <v>1436939</v>
      </c>
      <c r="F79" s="17">
        <f t="shared" si="3"/>
        <v>1421716.4683333335</v>
      </c>
      <c r="G79" s="4">
        <f t="shared" si="4"/>
        <v>1.7729115764949922E-4</v>
      </c>
    </row>
    <row r="80" spans="1:7">
      <c r="A80" t="s">
        <v>128</v>
      </c>
      <c r="B80" t="s">
        <v>129</v>
      </c>
      <c r="C80" s="17">
        <v>5202615.62</v>
      </c>
      <c r="D80" s="17">
        <v>5115628</v>
      </c>
      <c r="E80" s="17">
        <v>5197928</v>
      </c>
      <c r="F80" s="17">
        <f t="shared" si="3"/>
        <v>5171275.9366666665</v>
      </c>
      <c r="G80" s="4">
        <f t="shared" si="4"/>
        <v>6.4486943617626791E-4</v>
      </c>
    </row>
    <row r="81" spans="1:7">
      <c r="A81" t="s">
        <v>492</v>
      </c>
      <c r="B81" t="s">
        <v>555</v>
      </c>
      <c r="C81" s="17">
        <v>255486</v>
      </c>
      <c r="D81" s="17">
        <v>297209.78999999998</v>
      </c>
      <c r="E81" s="17">
        <v>297065.15000000002</v>
      </c>
      <c r="F81" s="17">
        <f>IF(C81&gt;0,(+C81+(D81*2)+(E81*3))/6,IF(D81&gt;0,((D81*2)+(E81*3))/5,E81))</f>
        <v>290183.505</v>
      </c>
      <c r="G81" s="4">
        <f t="shared" si="4"/>
        <v>3.6186518675239167E-5</v>
      </c>
    </row>
    <row r="82" spans="1:7">
      <c r="A82" t="s">
        <v>130</v>
      </c>
      <c r="B82" t="s">
        <v>507</v>
      </c>
      <c r="C82" s="17">
        <v>5882174</v>
      </c>
      <c r="D82" s="17">
        <v>5906529</v>
      </c>
      <c r="E82" s="17">
        <v>6769756.3399999999</v>
      </c>
      <c r="F82" s="17">
        <f t="shared" si="3"/>
        <v>6334083.5033333329</v>
      </c>
      <c r="G82" s="4">
        <f t="shared" si="4"/>
        <v>7.8987408668833867E-4</v>
      </c>
    </row>
    <row r="83" spans="1:7">
      <c r="A83" t="s">
        <v>131</v>
      </c>
      <c r="B83" t="s">
        <v>132</v>
      </c>
      <c r="C83" s="17">
        <v>1083548</v>
      </c>
      <c r="D83" s="17">
        <v>1267823</v>
      </c>
      <c r="E83" s="17">
        <v>1403562</v>
      </c>
      <c r="F83" s="17">
        <f t="shared" si="3"/>
        <v>1304980</v>
      </c>
      <c r="G83" s="4">
        <f t="shared" si="4"/>
        <v>1.627338643552934E-4</v>
      </c>
    </row>
    <row r="84" spans="1:7">
      <c r="A84" t="s">
        <v>133</v>
      </c>
      <c r="B84" t="s">
        <v>556</v>
      </c>
      <c r="C84" s="17">
        <v>3295359.4</v>
      </c>
      <c r="D84" s="17">
        <v>4017127</v>
      </c>
      <c r="E84" s="17">
        <v>4355617</v>
      </c>
      <c r="F84" s="17">
        <f t="shared" si="3"/>
        <v>4066077.4</v>
      </c>
      <c r="G84" s="4">
        <f t="shared" si="4"/>
        <v>5.0704875788879834E-4</v>
      </c>
    </row>
    <row r="85" spans="1:7">
      <c r="A85" t="s">
        <v>134</v>
      </c>
      <c r="B85" t="s">
        <v>135</v>
      </c>
      <c r="C85" s="17">
        <v>263301</v>
      </c>
      <c r="D85" s="17">
        <v>342318</v>
      </c>
      <c r="E85" s="17">
        <v>482360</v>
      </c>
      <c r="F85" s="17">
        <f t="shared" si="3"/>
        <v>399169.5</v>
      </c>
      <c r="G85" s="4">
        <f t="shared" si="4"/>
        <v>4.9777310968574453E-5</v>
      </c>
    </row>
    <row r="86" spans="1:7">
      <c r="A86" t="s">
        <v>136</v>
      </c>
      <c r="B86" t="s">
        <v>557</v>
      </c>
      <c r="C86" s="17">
        <v>157241.16</v>
      </c>
      <c r="D86" s="17">
        <v>167782.68</v>
      </c>
      <c r="E86" s="17">
        <v>148983.26999999999</v>
      </c>
      <c r="F86" s="17">
        <f t="shared" si="3"/>
        <v>156626.05499999999</v>
      </c>
      <c r="G86" s="4">
        <f t="shared" si="4"/>
        <v>1.953161212346145E-5</v>
      </c>
    </row>
    <row r="87" spans="1:7">
      <c r="A87" t="s">
        <v>137</v>
      </c>
      <c r="B87" t="s">
        <v>138</v>
      </c>
      <c r="C87" s="17">
        <v>393693</v>
      </c>
      <c r="D87" s="17">
        <v>391961</v>
      </c>
      <c r="E87" s="17">
        <v>504981</v>
      </c>
      <c r="F87" s="17">
        <f t="shared" si="3"/>
        <v>448759.66666666669</v>
      </c>
      <c r="G87" s="4">
        <f t="shared" si="4"/>
        <v>5.5961313371438657E-5</v>
      </c>
    </row>
    <row r="88" spans="1:7">
      <c r="A88" t="s">
        <v>139</v>
      </c>
      <c r="B88" t="s">
        <v>140</v>
      </c>
      <c r="C88" s="17">
        <v>277661.87</v>
      </c>
      <c r="D88" s="17">
        <v>314824</v>
      </c>
      <c r="E88" s="17">
        <v>298092</v>
      </c>
      <c r="F88" s="17">
        <f t="shared" si="3"/>
        <v>300264.3116666667</v>
      </c>
      <c r="G88" s="4">
        <f t="shared" si="4"/>
        <v>3.7443617347008292E-5</v>
      </c>
    </row>
    <row r="89" spans="1:7">
      <c r="A89" t="s">
        <v>141</v>
      </c>
      <c r="B89" t="s">
        <v>142</v>
      </c>
      <c r="C89" s="17">
        <v>2642600</v>
      </c>
      <c r="D89" s="17">
        <v>2921426.36</v>
      </c>
      <c r="E89" s="17">
        <v>3467264</v>
      </c>
      <c r="F89" s="17">
        <f t="shared" si="3"/>
        <v>3147874.1199999996</v>
      </c>
      <c r="G89" s="4">
        <f t="shared" si="4"/>
        <v>3.9254679769162631E-4</v>
      </c>
    </row>
    <row r="90" spans="1:7">
      <c r="A90" t="s">
        <v>143</v>
      </c>
      <c r="B90" t="s">
        <v>144</v>
      </c>
      <c r="C90" s="17">
        <v>571003</v>
      </c>
      <c r="D90" s="17">
        <v>526532</v>
      </c>
      <c r="E90" s="17">
        <v>636728</v>
      </c>
      <c r="F90" s="17">
        <f t="shared" si="3"/>
        <v>589041.83333333337</v>
      </c>
      <c r="G90" s="4">
        <f t="shared" si="4"/>
        <v>7.3454806820993443E-5</v>
      </c>
    </row>
    <row r="91" spans="1:7">
      <c r="A91" t="s">
        <v>145</v>
      </c>
      <c r="B91" t="s">
        <v>146</v>
      </c>
      <c r="C91" s="17">
        <v>349585276</v>
      </c>
      <c r="D91" s="17">
        <v>419589281.61000001</v>
      </c>
      <c r="E91" s="17">
        <v>451527324.50999999</v>
      </c>
      <c r="F91" s="17">
        <f t="shared" ref="F91:F96" si="5">IF(C91&gt;0,(+C91+(D91*2)+(E91*3))/6,IF(D91&gt;0,((D91*2)+(E91*3))/5,E91))</f>
        <v>423890968.79166669</v>
      </c>
      <c r="G91" s="4">
        <f t="shared" ref="G91:G96" si="6">+F91/$F$269</f>
        <v>5.2860132275419545E-2</v>
      </c>
    </row>
    <row r="92" spans="1:7">
      <c r="A92" t="s">
        <v>147</v>
      </c>
      <c r="B92" t="s">
        <v>497</v>
      </c>
      <c r="C92" s="17">
        <v>371587714</v>
      </c>
      <c r="D92" s="17">
        <v>414362803</v>
      </c>
      <c r="E92" s="17">
        <v>404140292</v>
      </c>
      <c r="F92" s="17">
        <f>IF(C92&gt;0,(+C92+(D92*2)+(E92*3))/6,IF(D92&gt;0,((D92*2)+(E92*3))/5,E92))</f>
        <v>402122366</v>
      </c>
      <c r="G92" s="4">
        <f t="shared" si="6"/>
        <v>5.0145539826567186E-2</v>
      </c>
    </row>
    <row r="93" spans="1:7">
      <c r="A93" t="s">
        <v>148</v>
      </c>
      <c r="B93" t="s">
        <v>149</v>
      </c>
      <c r="C93" s="17">
        <v>754466</v>
      </c>
      <c r="D93" s="17">
        <v>803367</v>
      </c>
      <c r="E93" s="17">
        <v>801480</v>
      </c>
      <c r="F93" s="17">
        <f>IF(C93&gt;0,(+C93+(D93*2)+(E93*3))/6,IF(D93&gt;0,((D93*2)+(E93*3))/5,E93))</f>
        <v>794273.33333333337</v>
      </c>
      <c r="G93" s="4">
        <f t="shared" si="6"/>
        <v>9.904762439860643E-5</v>
      </c>
    </row>
    <row r="94" spans="1:7">
      <c r="A94" t="s">
        <v>496</v>
      </c>
      <c r="B94" t="s">
        <v>501</v>
      </c>
      <c r="C94" s="17">
        <v>424753882.44</v>
      </c>
      <c r="D94" s="17">
        <v>448976023</v>
      </c>
      <c r="E94" s="17">
        <v>467570123</v>
      </c>
      <c r="F94" s="17">
        <f t="shared" si="5"/>
        <v>454236049.57333332</v>
      </c>
      <c r="G94" s="4">
        <f t="shared" si="6"/>
        <v>5.6644230315063188E-2</v>
      </c>
    </row>
    <row r="95" spans="1:7">
      <c r="A95" t="s">
        <v>494</v>
      </c>
      <c r="B95" t="s">
        <v>502</v>
      </c>
      <c r="C95" s="17">
        <v>148851312.02000001</v>
      </c>
      <c r="D95" s="17">
        <v>160125678</v>
      </c>
      <c r="E95" s="17">
        <v>162174280</v>
      </c>
      <c r="F95" s="17">
        <f t="shared" si="5"/>
        <v>159270918.00333333</v>
      </c>
      <c r="G95" s="4">
        <f t="shared" si="6"/>
        <v>1.9861432333137294E-2</v>
      </c>
    </row>
    <row r="96" spans="1:7">
      <c r="A96" t="s">
        <v>495</v>
      </c>
      <c r="B96" t="s">
        <v>503</v>
      </c>
      <c r="C96" s="17">
        <v>395273454</v>
      </c>
      <c r="D96" s="17">
        <v>523111397.54000002</v>
      </c>
      <c r="E96" s="17">
        <v>540343110.72000003</v>
      </c>
      <c r="F96" s="17">
        <f t="shared" si="5"/>
        <v>510420930.20666665</v>
      </c>
      <c r="G96" s="4">
        <f t="shared" si="6"/>
        <v>6.3650607994263794E-2</v>
      </c>
    </row>
    <row r="97" spans="1:7">
      <c r="A97" t="s">
        <v>520</v>
      </c>
      <c r="B97" t="s">
        <v>570</v>
      </c>
      <c r="C97" s="17">
        <v>268673.86</v>
      </c>
      <c r="D97" s="17">
        <v>549226.06000000006</v>
      </c>
      <c r="E97" s="17">
        <v>1633380.09</v>
      </c>
      <c r="F97" s="17">
        <f>IF(C97&gt;0,(+C97+(D97*2)+(E97*3))/6,IF(D97&gt;0,((D97*2)+(E97*3))/5,E97))</f>
        <v>1044544.375</v>
      </c>
      <c r="G97" s="4">
        <f t="shared" ref="G97:G135" si="7">+F97/$F$269</f>
        <v>1.3025697147414883E-4</v>
      </c>
    </row>
    <row r="98" spans="1:7">
      <c r="A98" t="s">
        <v>150</v>
      </c>
      <c r="B98" t="s">
        <v>151</v>
      </c>
      <c r="C98" s="17">
        <v>25705545.440000001</v>
      </c>
      <c r="D98" s="17">
        <v>29189934.010000002</v>
      </c>
      <c r="E98" s="17">
        <v>30828856</v>
      </c>
      <c r="F98" s="17">
        <f t="shared" si="3"/>
        <v>29428663.576666668</v>
      </c>
      <c r="G98" s="4">
        <f t="shared" si="7"/>
        <v>3.6698188069110922E-3</v>
      </c>
    </row>
    <row r="99" spans="1:7">
      <c r="A99" t="s">
        <v>152</v>
      </c>
      <c r="B99" t="s">
        <v>153</v>
      </c>
      <c r="C99" s="17">
        <v>7700552.5</v>
      </c>
      <c r="D99" s="17">
        <v>8523436</v>
      </c>
      <c r="E99" s="17">
        <v>8547720</v>
      </c>
      <c r="F99" s="17">
        <f t="shared" si="3"/>
        <v>8398430.75</v>
      </c>
      <c r="G99" s="4">
        <f t="shared" si="7"/>
        <v>1.0473027099785629E-3</v>
      </c>
    </row>
    <row r="100" spans="1:7">
      <c r="A100" t="s">
        <v>154</v>
      </c>
      <c r="B100" t="s">
        <v>155</v>
      </c>
      <c r="C100" s="17">
        <v>583391.47</v>
      </c>
      <c r="D100" s="17">
        <v>620968</v>
      </c>
      <c r="E100" s="17">
        <v>761961.6</v>
      </c>
      <c r="F100" s="17">
        <f t="shared" si="3"/>
        <v>685202.04499999993</v>
      </c>
      <c r="G100" s="4">
        <f t="shared" si="7"/>
        <v>8.5446195839782699E-5</v>
      </c>
    </row>
    <row r="101" spans="1:7">
      <c r="A101" t="s">
        <v>156</v>
      </c>
      <c r="B101" t="s">
        <v>157</v>
      </c>
      <c r="C101" s="17">
        <v>17764978.300000001</v>
      </c>
      <c r="D101" s="17">
        <v>21042781.379999999</v>
      </c>
      <c r="E101" s="17">
        <v>23541669.93</v>
      </c>
      <c r="F101" s="17">
        <f t="shared" si="3"/>
        <v>21745925.141666666</v>
      </c>
      <c r="G101" s="4">
        <f t="shared" si="7"/>
        <v>2.7117644962254958E-3</v>
      </c>
    </row>
    <row r="102" spans="1:7">
      <c r="A102" t="s">
        <v>158</v>
      </c>
      <c r="B102" t="s">
        <v>489</v>
      </c>
      <c r="C102" s="17">
        <v>151774119.08000001</v>
      </c>
      <c r="D102" s="17">
        <v>159730731.08000001</v>
      </c>
      <c r="E102" s="17">
        <v>160464715</v>
      </c>
      <c r="F102" s="17">
        <f t="shared" si="3"/>
        <v>158771621.03999999</v>
      </c>
      <c r="G102" s="4">
        <f t="shared" si="7"/>
        <v>1.9799168908177449E-2</v>
      </c>
    </row>
    <row r="103" spans="1:7">
      <c r="A103" t="s">
        <v>159</v>
      </c>
      <c r="B103" t="s">
        <v>558</v>
      </c>
      <c r="C103" s="17">
        <v>3107566</v>
      </c>
      <c r="D103" s="17">
        <v>3144090.1</v>
      </c>
      <c r="E103" s="17">
        <v>3520559</v>
      </c>
      <c r="F103" s="17">
        <f>IF(C103&gt;0,(+C103+(D103*2)+(E103*3))/6,IF(D103&gt;0,((D103*2)+(E103*3))/5,E103))</f>
        <v>3326237.1999999997</v>
      </c>
      <c r="G103" s="4">
        <f t="shared" si="7"/>
        <v>4.1478906444415307E-4</v>
      </c>
    </row>
    <row r="104" spans="1:7">
      <c r="A104" t="s">
        <v>525</v>
      </c>
      <c r="B104" t="s">
        <v>526</v>
      </c>
      <c r="C104" s="17"/>
      <c r="D104" s="17"/>
      <c r="E104" s="17">
        <v>20279361</v>
      </c>
      <c r="F104" s="17">
        <f>IF(C104&gt;0,(+C104+(D104*2)+(E104*3))/6,IF(D104&gt;0,((D104*2)+(E104*3))/5,E104))</f>
        <v>20279361</v>
      </c>
      <c r="G104" s="4">
        <f t="shared" si="7"/>
        <v>2.5288807354794918E-3</v>
      </c>
    </row>
    <row r="105" spans="1:7" ht="6" customHeight="1">
      <c r="C105" s="17"/>
      <c r="D105" s="17"/>
      <c r="E105" s="17"/>
      <c r="F105" s="17"/>
    </row>
    <row r="106" spans="1:7" outlineLevel="1">
      <c r="A106" t="s">
        <v>160</v>
      </c>
      <c r="B106" t="s">
        <v>161</v>
      </c>
      <c r="C106" s="17">
        <v>4597067</v>
      </c>
      <c r="D106" s="17">
        <v>4976238</v>
      </c>
      <c r="E106" s="17">
        <v>5340161</v>
      </c>
      <c r="F106" s="17">
        <f t="shared" ref="F106:F171" si="8">IF(C106&gt;0,(+C106+(D106*2)+(E106*3))/6,IF(D106&gt;0,((D106*2)+(E106*3))/5,E106))</f>
        <v>5095004.333333333</v>
      </c>
      <c r="G106" s="4">
        <f t="shared" si="7"/>
        <v>6.3535820017954203E-4</v>
      </c>
    </row>
    <row r="107" spans="1:7" outlineLevel="1">
      <c r="A107" t="s">
        <v>162</v>
      </c>
      <c r="B107" t="s">
        <v>163</v>
      </c>
      <c r="C107" s="23">
        <v>150470399</v>
      </c>
      <c r="D107" s="23">
        <v>152568699</v>
      </c>
      <c r="E107" s="23">
        <v>137421212</v>
      </c>
      <c r="F107" s="23">
        <f t="shared" si="8"/>
        <v>144645238.83333334</v>
      </c>
      <c r="G107" s="31">
        <f t="shared" si="7"/>
        <v>1.8037578105367658E-2</v>
      </c>
    </row>
    <row r="108" spans="1:7">
      <c r="A108" s="48" t="s">
        <v>585</v>
      </c>
      <c r="B108" s="48" t="s">
        <v>584</v>
      </c>
      <c r="C108" s="17">
        <f>SUBTOTAL(9,C106:C107)</f>
        <v>155067466</v>
      </c>
      <c r="D108" s="17">
        <f>SUBTOTAL(9,D106:D107)</f>
        <v>157544937</v>
      </c>
      <c r="E108" s="17">
        <f>SUBTOTAL(9,E106:E107)</f>
        <v>142761373</v>
      </c>
      <c r="F108" s="17">
        <f>SUBTOTAL(9,F106:F107)</f>
        <v>149740243.16666669</v>
      </c>
      <c r="G108" s="4">
        <f>SUBTOTAL(9,G106:G107)</f>
        <v>1.86729363055472E-2</v>
      </c>
    </row>
    <row r="109" spans="1:7" ht="6" customHeight="1">
      <c r="C109" s="17"/>
      <c r="D109" s="17"/>
      <c r="E109" s="17"/>
      <c r="F109" s="17"/>
    </row>
    <row r="110" spans="1:7">
      <c r="A110" t="s">
        <v>164</v>
      </c>
      <c r="B110" t="s">
        <v>165</v>
      </c>
      <c r="C110" s="17">
        <v>1209062167.1700001</v>
      </c>
      <c r="D110" s="17">
        <v>1294010548.48</v>
      </c>
      <c r="E110" s="17">
        <v>1391690389</v>
      </c>
      <c r="F110" s="17">
        <f t="shared" si="8"/>
        <v>1328692405.1883333</v>
      </c>
      <c r="G110" s="4">
        <f t="shared" si="7"/>
        <v>0.16569085322060628</v>
      </c>
    </row>
    <row r="111" spans="1:7">
      <c r="A111" t="s">
        <v>533</v>
      </c>
      <c r="B111" t="s">
        <v>532</v>
      </c>
      <c r="C111" s="17">
        <v>61027988.829999998</v>
      </c>
      <c r="D111" s="17">
        <v>60435796</v>
      </c>
      <c r="E111" s="17">
        <v>62233561</v>
      </c>
      <c r="F111" s="17">
        <f t="shared" si="8"/>
        <v>61433377.305</v>
      </c>
      <c r="G111" s="4">
        <f t="shared" si="7"/>
        <v>7.6608767101713666E-3</v>
      </c>
    </row>
    <row r="112" spans="1:7">
      <c r="A112" t="s">
        <v>166</v>
      </c>
      <c r="B112" t="s">
        <v>167</v>
      </c>
      <c r="C112" s="17">
        <v>58100910</v>
      </c>
      <c r="D112" s="17">
        <v>64921205</v>
      </c>
      <c r="E112" s="17">
        <v>68061883</v>
      </c>
      <c r="F112" s="17">
        <f t="shared" si="8"/>
        <v>65354828.166666664</v>
      </c>
      <c r="G112" s="4">
        <f t="shared" si="7"/>
        <v>8.1498902219481074E-3</v>
      </c>
    </row>
    <row r="113" spans="1:9">
      <c r="A113" t="s">
        <v>168</v>
      </c>
      <c r="B113" t="s">
        <v>169</v>
      </c>
      <c r="C113" s="17">
        <v>70012030.099999994</v>
      </c>
      <c r="D113" s="17">
        <v>77331120</v>
      </c>
      <c r="E113" s="17">
        <v>74644299</v>
      </c>
      <c r="F113" s="17">
        <f t="shared" si="8"/>
        <v>74767861.183333337</v>
      </c>
      <c r="G113" s="4">
        <f t="shared" si="7"/>
        <v>9.323716056908132E-3</v>
      </c>
      <c r="I113" s="17"/>
    </row>
    <row r="114" spans="1:9">
      <c r="A114" t="s">
        <v>170</v>
      </c>
      <c r="B114" t="s">
        <v>171</v>
      </c>
      <c r="C114" s="17">
        <v>66753119</v>
      </c>
      <c r="D114" s="17">
        <v>69584050</v>
      </c>
      <c r="E114" s="17">
        <v>70457605</v>
      </c>
      <c r="F114" s="17">
        <f t="shared" si="8"/>
        <v>69549005.666666672</v>
      </c>
      <c r="G114" s="4">
        <f t="shared" si="7"/>
        <v>8.6729133428902101E-3</v>
      </c>
      <c r="I114" s="17"/>
    </row>
    <row r="115" spans="1:9">
      <c r="A115" t="s">
        <v>172</v>
      </c>
      <c r="B115" t="s">
        <v>173</v>
      </c>
      <c r="C115" s="17">
        <v>328684698</v>
      </c>
      <c r="D115" s="17">
        <v>353214835.48000002</v>
      </c>
      <c r="E115" s="17">
        <v>368415434</v>
      </c>
      <c r="F115" s="17">
        <f t="shared" si="8"/>
        <v>356726778.49333334</v>
      </c>
      <c r="G115" s="4">
        <f t="shared" si="7"/>
        <v>4.4484610632526865E-2</v>
      </c>
      <c r="I115" s="17"/>
    </row>
    <row r="116" spans="1:9">
      <c r="A116" t="s">
        <v>174</v>
      </c>
      <c r="B116" t="s">
        <v>175</v>
      </c>
      <c r="C116" s="17">
        <v>77896988.769999996</v>
      </c>
      <c r="D116" s="17">
        <v>81933860.129999995</v>
      </c>
      <c r="E116" s="17">
        <v>86839471.530000001</v>
      </c>
      <c r="F116" s="17">
        <f t="shared" si="8"/>
        <v>83713853.936666667</v>
      </c>
      <c r="G116" s="4">
        <f t="shared" si="7"/>
        <v>1.0439300948051585E-2</v>
      </c>
      <c r="I116" s="17"/>
    </row>
    <row r="117" spans="1:9">
      <c r="A117" t="s">
        <v>176</v>
      </c>
      <c r="B117" t="s">
        <v>177</v>
      </c>
      <c r="C117" s="17">
        <v>267160551.38999999</v>
      </c>
      <c r="D117" s="17">
        <v>272964564</v>
      </c>
      <c r="E117" s="17">
        <v>301751112.06999999</v>
      </c>
      <c r="F117" s="17">
        <f t="shared" si="8"/>
        <v>286390502.59999996</v>
      </c>
      <c r="G117" s="4">
        <f t="shared" si="7"/>
        <v>3.5713522967978591E-2</v>
      </c>
      <c r="I117" s="17"/>
    </row>
    <row r="118" spans="1:9">
      <c r="A118" t="s">
        <v>178</v>
      </c>
      <c r="B118" t="s">
        <v>179</v>
      </c>
      <c r="C118" s="17">
        <v>64218354.270000003</v>
      </c>
      <c r="D118" s="17">
        <v>71175328.019999996</v>
      </c>
      <c r="E118" s="17">
        <v>79328103</v>
      </c>
      <c r="F118" s="17">
        <f t="shared" si="8"/>
        <v>74092219.885000005</v>
      </c>
      <c r="G118" s="4">
        <f t="shared" si="7"/>
        <v>9.2394621071190085E-3</v>
      </c>
      <c r="I118" s="17"/>
    </row>
    <row r="119" spans="1:9">
      <c r="A119" t="s">
        <v>180</v>
      </c>
      <c r="B119" t="s">
        <v>181</v>
      </c>
      <c r="C119" s="17">
        <v>33221701.34</v>
      </c>
      <c r="D119" s="17">
        <v>35492011.140000001</v>
      </c>
      <c r="E119" s="17">
        <v>37660008</v>
      </c>
      <c r="F119" s="17">
        <f t="shared" si="8"/>
        <v>36197624.603333332</v>
      </c>
      <c r="G119" s="4">
        <f t="shared" si="7"/>
        <v>4.5139230732905312E-3</v>
      </c>
      <c r="I119" s="17"/>
    </row>
    <row r="120" spans="1:9">
      <c r="A120" t="s">
        <v>182</v>
      </c>
      <c r="B120" t="s">
        <v>183</v>
      </c>
      <c r="C120" s="17">
        <v>36060164.130000003</v>
      </c>
      <c r="D120" s="17">
        <v>36732834</v>
      </c>
      <c r="E120" s="17">
        <v>39137570.82</v>
      </c>
      <c r="F120" s="17">
        <f t="shared" si="8"/>
        <v>37823090.765000001</v>
      </c>
      <c r="G120" s="4">
        <f t="shared" si="7"/>
        <v>4.7166222639806439E-3</v>
      </c>
      <c r="I120" s="17"/>
    </row>
    <row r="121" spans="1:9">
      <c r="A121" t="s">
        <v>184</v>
      </c>
      <c r="B121" t="s">
        <v>559</v>
      </c>
      <c r="C121" s="17">
        <v>272792745</v>
      </c>
      <c r="D121" s="17">
        <v>299304536</v>
      </c>
      <c r="E121" s="17">
        <v>325258541.91999996</v>
      </c>
      <c r="F121" s="17">
        <f t="shared" si="8"/>
        <v>307862907.12666661</v>
      </c>
      <c r="G121" s="4">
        <f t="shared" si="7"/>
        <v>3.8391178844409304E-2</v>
      </c>
      <c r="I121" s="17"/>
    </row>
    <row r="122" spans="1:9">
      <c r="A122" t="s">
        <v>185</v>
      </c>
      <c r="B122" t="s">
        <v>186</v>
      </c>
      <c r="C122" s="17">
        <v>203858474.06</v>
      </c>
      <c r="D122" s="17">
        <v>223101909.21000001</v>
      </c>
      <c r="E122" s="17">
        <v>243989788.13999999</v>
      </c>
      <c r="F122" s="17">
        <f t="shared" si="8"/>
        <v>230338609.48333335</v>
      </c>
      <c r="G122" s="4">
        <f t="shared" si="7"/>
        <v>2.8723729123394739E-2</v>
      </c>
      <c r="I122" s="17"/>
    </row>
    <row r="123" spans="1:9">
      <c r="A123" t="s">
        <v>187</v>
      </c>
      <c r="B123" t="s">
        <v>188</v>
      </c>
      <c r="C123" s="17">
        <v>89786440</v>
      </c>
      <c r="D123" s="17">
        <v>94638763</v>
      </c>
      <c r="E123" s="17">
        <v>103206057</v>
      </c>
      <c r="F123" s="17">
        <f t="shared" si="8"/>
        <v>98113689.5</v>
      </c>
      <c r="G123" s="4">
        <f t="shared" si="7"/>
        <v>1.2234991983394668E-2</v>
      </c>
      <c r="I123" s="17"/>
    </row>
    <row r="124" spans="1:9">
      <c r="A124" t="s">
        <v>189</v>
      </c>
      <c r="B124" t="s">
        <v>560</v>
      </c>
      <c r="C124" s="17">
        <v>161082679.83000001</v>
      </c>
      <c r="D124" s="17">
        <v>175040666.22</v>
      </c>
      <c r="E124" s="17">
        <v>188862976</v>
      </c>
      <c r="F124" s="17">
        <f t="shared" si="8"/>
        <v>179625490.04499999</v>
      </c>
      <c r="G124" s="4">
        <f t="shared" si="7"/>
        <v>2.2399692050250681E-2</v>
      </c>
      <c r="I124" s="17"/>
    </row>
    <row r="125" spans="1:9">
      <c r="A125" t="s">
        <v>190</v>
      </c>
      <c r="B125" t="s">
        <v>191</v>
      </c>
      <c r="C125" s="17">
        <v>74849058</v>
      </c>
      <c r="D125" s="17">
        <v>80594906</v>
      </c>
      <c r="E125" s="17">
        <v>85614028</v>
      </c>
      <c r="F125" s="17">
        <f t="shared" si="8"/>
        <v>82146825.666666672</v>
      </c>
      <c r="G125" s="4">
        <f t="shared" si="7"/>
        <v>1.0243889090451401E-2</v>
      </c>
      <c r="I125" s="17"/>
    </row>
    <row r="126" spans="1:9">
      <c r="A126" t="s">
        <v>192</v>
      </c>
      <c r="B126" t="s">
        <v>193</v>
      </c>
      <c r="C126" s="17">
        <v>20929748</v>
      </c>
      <c r="D126" s="17">
        <v>20113722</v>
      </c>
      <c r="E126" s="17">
        <v>22368357</v>
      </c>
      <c r="F126" s="17">
        <f t="shared" si="8"/>
        <v>21377043.833333332</v>
      </c>
      <c r="G126" s="4">
        <f t="shared" si="7"/>
        <v>2.665764189099318E-3</v>
      </c>
      <c r="I126" s="17"/>
    </row>
    <row r="127" spans="1:9">
      <c r="A127" t="s">
        <v>194</v>
      </c>
      <c r="B127" t="s">
        <v>561</v>
      </c>
      <c r="C127" s="17">
        <v>1869558</v>
      </c>
      <c r="D127" s="17">
        <v>2202026</v>
      </c>
      <c r="E127" s="17">
        <v>2389152</v>
      </c>
      <c r="F127" s="17">
        <f t="shared" si="8"/>
        <v>2240177.6666666665</v>
      </c>
      <c r="G127" s="4">
        <f t="shared" si="7"/>
        <v>2.7935506179335392E-4</v>
      </c>
      <c r="I127" s="17"/>
    </row>
    <row r="128" spans="1:9">
      <c r="A128" t="s">
        <v>195</v>
      </c>
      <c r="B128" t="s">
        <v>196</v>
      </c>
      <c r="C128" s="17">
        <v>44290926</v>
      </c>
      <c r="D128" s="17">
        <v>45665400</v>
      </c>
      <c r="E128" s="17">
        <v>48735396</v>
      </c>
      <c r="F128" s="17">
        <f t="shared" si="8"/>
        <v>46971319</v>
      </c>
      <c r="G128" s="4">
        <f t="shared" si="7"/>
        <v>5.8574263626532327E-3</v>
      </c>
      <c r="I128" s="17"/>
    </row>
    <row r="129" spans="1:9">
      <c r="A129" t="s">
        <v>197</v>
      </c>
      <c r="B129" t="s">
        <v>198</v>
      </c>
      <c r="C129" s="17">
        <v>86155609.390000001</v>
      </c>
      <c r="D129" s="17">
        <v>92724287.799999997</v>
      </c>
      <c r="E129" s="17">
        <v>113194360</v>
      </c>
      <c r="F129" s="17">
        <f t="shared" si="8"/>
        <v>101864544.16500001</v>
      </c>
      <c r="G129" s="4">
        <f t="shared" si="7"/>
        <v>1.2702731775782699E-2</v>
      </c>
      <c r="I129" s="17"/>
    </row>
    <row r="130" spans="1:9">
      <c r="A130" t="s">
        <v>199</v>
      </c>
      <c r="B130" t="s">
        <v>562</v>
      </c>
      <c r="C130" s="17">
        <v>17189947</v>
      </c>
      <c r="D130" s="17">
        <v>17761516</v>
      </c>
      <c r="E130" s="17">
        <v>19682263</v>
      </c>
      <c r="F130" s="17">
        <f t="shared" si="8"/>
        <v>18626628</v>
      </c>
      <c r="G130" s="4">
        <f t="shared" si="7"/>
        <v>2.3227813103254532E-3</v>
      </c>
      <c r="I130" s="17"/>
    </row>
    <row r="131" spans="1:9">
      <c r="A131" t="s">
        <v>490</v>
      </c>
      <c r="B131" t="s">
        <v>491</v>
      </c>
      <c r="C131" s="17">
        <v>9804602.8399999999</v>
      </c>
      <c r="D131" s="17">
        <v>10649447.82</v>
      </c>
      <c r="E131" s="17">
        <v>4194637.8499999996</v>
      </c>
      <c r="F131" s="17">
        <f>IF(C131&gt;0,(+C131+(D131*2)+(E131*3))/6,IF(D131&gt;0,((D131*2)+(E131*3))/5,E131))</f>
        <v>7281235.3383333338</v>
      </c>
      <c r="G131" s="4">
        <f t="shared" si="7"/>
        <v>9.0798599510130858E-4</v>
      </c>
      <c r="I131" s="17"/>
    </row>
    <row r="132" spans="1:9">
      <c r="A132" t="s">
        <v>200</v>
      </c>
      <c r="B132" t="s">
        <v>514</v>
      </c>
      <c r="C132" s="17">
        <v>14110476.539999999</v>
      </c>
      <c r="D132" s="17">
        <v>15707040</v>
      </c>
      <c r="E132" s="17">
        <v>16303749</v>
      </c>
      <c r="F132" s="17">
        <f t="shared" si="8"/>
        <v>15739300.589999998</v>
      </c>
      <c r="G132" s="4">
        <f t="shared" si="7"/>
        <v>1.9627252580577854E-3</v>
      </c>
      <c r="I132" s="17"/>
    </row>
    <row r="133" spans="1:9">
      <c r="A133" t="s">
        <v>201</v>
      </c>
      <c r="B133" t="s">
        <v>202</v>
      </c>
      <c r="C133" s="17">
        <v>17113596.77</v>
      </c>
      <c r="D133" s="17">
        <v>17818637.07</v>
      </c>
      <c r="E133" s="17">
        <v>19860316.420000002</v>
      </c>
      <c r="F133" s="17">
        <f t="shared" si="8"/>
        <v>18721970.028333332</v>
      </c>
      <c r="G133" s="4">
        <f t="shared" si="7"/>
        <v>2.3346706700904728E-3</v>
      </c>
      <c r="I133" s="17"/>
    </row>
    <row r="134" spans="1:9">
      <c r="A134" t="s">
        <v>577</v>
      </c>
      <c r="B134" t="s">
        <v>578</v>
      </c>
      <c r="C134" s="17"/>
      <c r="D134" s="17"/>
      <c r="E134" s="17">
        <v>8046354.2700000005</v>
      </c>
      <c r="F134" s="17">
        <f>IF(C134&gt;0,(+C134+(D134*2)+(E134*3))/6,IF(D134&gt;0,((D134*2)+(E134*3))/5,E134))</f>
        <v>8046354.2700000005</v>
      </c>
      <c r="G134" s="4">
        <f t="shared" si="7"/>
        <v>1.0033980017539088E-3</v>
      </c>
      <c r="I134" s="17"/>
    </row>
    <row r="135" spans="1:9">
      <c r="A135" t="s">
        <v>203</v>
      </c>
      <c r="B135" t="s">
        <v>204</v>
      </c>
      <c r="C135" s="17">
        <v>14893706</v>
      </c>
      <c r="D135" s="17">
        <v>16750845</v>
      </c>
      <c r="E135" s="17">
        <v>16925648</v>
      </c>
      <c r="F135" s="17">
        <f t="shared" si="8"/>
        <v>16528723.333333334</v>
      </c>
      <c r="G135" s="4">
        <f t="shared" si="7"/>
        <v>2.0611680032589308E-3</v>
      </c>
      <c r="I135" s="17"/>
    </row>
    <row r="136" spans="1:9">
      <c r="A136" t="s">
        <v>205</v>
      </c>
      <c r="B136" t="s">
        <v>563</v>
      </c>
      <c r="C136" s="17">
        <v>8428075</v>
      </c>
      <c r="D136" s="17">
        <v>9732526.3499999996</v>
      </c>
      <c r="E136" s="17">
        <v>8641251</v>
      </c>
      <c r="F136" s="17">
        <f t="shared" si="8"/>
        <v>8969480.1166666672</v>
      </c>
      <c r="G136" s="4">
        <f t="shared" ref="G136:G169" si="9">+F136/$F$269</f>
        <v>1.1185138167965293E-3</v>
      </c>
      <c r="I136" s="17"/>
    </row>
    <row r="137" spans="1:9">
      <c r="A137" t="s">
        <v>206</v>
      </c>
      <c r="B137" t="s">
        <v>207</v>
      </c>
      <c r="C137" s="17">
        <v>46623753.850000001</v>
      </c>
      <c r="D137" s="17">
        <v>48855749</v>
      </c>
      <c r="E137" s="17">
        <v>53883961.899999991</v>
      </c>
      <c r="F137" s="17">
        <f t="shared" si="8"/>
        <v>50997856.258333325</v>
      </c>
      <c r="G137" s="4">
        <f t="shared" si="9"/>
        <v>6.3595443782696794E-3</v>
      </c>
      <c r="I137" s="17"/>
    </row>
    <row r="138" spans="1:9">
      <c r="A138" t="s">
        <v>208</v>
      </c>
      <c r="B138" t="s">
        <v>564</v>
      </c>
      <c r="C138" s="17">
        <v>7296893.7699999996</v>
      </c>
      <c r="D138" s="17">
        <v>7876226.2599999998</v>
      </c>
      <c r="E138" s="17">
        <v>8129299</v>
      </c>
      <c r="F138" s="17">
        <f t="shared" si="8"/>
        <v>7906207.2149999999</v>
      </c>
      <c r="G138" s="4">
        <f t="shared" si="9"/>
        <v>9.8592135702512827E-4</v>
      </c>
      <c r="I138" s="17"/>
    </row>
    <row r="139" spans="1:9">
      <c r="A139" t="s">
        <v>209</v>
      </c>
      <c r="B139" t="s">
        <v>565</v>
      </c>
      <c r="C139" s="17">
        <v>10614780</v>
      </c>
      <c r="D139" s="17">
        <v>9816851</v>
      </c>
      <c r="E139" s="17">
        <v>10269884.590000002</v>
      </c>
      <c r="F139" s="17">
        <f t="shared" si="8"/>
        <v>10176355.961666668</v>
      </c>
      <c r="G139" s="4">
        <f t="shared" si="9"/>
        <v>1.2690138781414619E-3</v>
      </c>
      <c r="I139" s="17"/>
    </row>
    <row r="140" spans="1:9">
      <c r="A140" t="s">
        <v>210</v>
      </c>
      <c r="B140" t="s">
        <v>515</v>
      </c>
      <c r="C140" s="17">
        <v>8846916</v>
      </c>
      <c r="D140" s="17">
        <v>8979899.1600000001</v>
      </c>
      <c r="E140" s="17">
        <v>9364911</v>
      </c>
      <c r="F140" s="17">
        <f t="shared" si="8"/>
        <v>9150241.2200000007</v>
      </c>
      <c r="G140" s="4">
        <f t="shared" si="9"/>
        <v>1.1410551223112191E-3</v>
      </c>
      <c r="I140" s="17"/>
    </row>
    <row r="141" spans="1:9">
      <c r="A141" t="s">
        <v>211</v>
      </c>
      <c r="B141" t="s">
        <v>566</v>
      </c>
      <c r="C141" s="17">
        <v>130897191</v>
      </c>
      <c r="D141" s="17">
        <v>140393835.5</v>
      </c>
      <c r="E141" s="17">
        <v>143374398</v>
      </c>
      <c r="F141" s="17">
        <f t="shared" si="8"/>
        <v>140301342.66666666</v>
      </c>
      <c r="G141" s="4">
        <f t="shared" si="9"/>
        <v>1.7495884738756816E-2</v>
      </c>
    </row>
    <row r="142" spans="1:9">
      <c r="A142" t="s">
        <v>212</v>
      </c>
      <c r="B142" t="s">
        <v>213</v>
      </c>
      <c r="C142" s="17">
        <v>7068090.3899999997</v>
      </c>
      <c r="D142" s="17">
        <v>9149344</v>
      </c>
      <c r="E142" s="17">
        <v>9448728.5999999996</v>
      </c>
      <c r="F142" s="17">
        <f t="shared" si="8"/>
        <v>8952160.6983333323</v>
      </c>
      <c r="G142" s="4">
        <f t="shared" si="9"/>
        <v>1.116354047394876E-3</v>
      </c>
    </row>
    <row r="143" spans="1:9">
      <c r="A143" t="s">
        <v>214</v>
      </c>
      <c r="B143" t="s">
        <v>215</v>
      </c>
      <c r="C143" s="17">
        <v>6021824</v>
      </c>
      <c r="D143" s="17">
        <v>6470442</v>
      </c>
      <c r="E143" s="17">
        <v>6515203</v>
      </c>
      <c r="F143" s="17">
        <f t="shared" si="8"/>
        <v>6418052.833333333</v>
      </c>
      <c r="G143" s="4">
        <f t="shared" si="9"/>
        <v>8.0034524606106849E-4</v>
      </c>
    </row>
    <row r="144" spans="1:9">
      <c r="A144" t="s">
        <v>216</v>
      </c>
      <c r="B144" t="s">
        <v>217</v>
      </c>
      <c r="C144" s="17">
        <v>860400</v>
      </c>
      <c r="D144" s="17">
        <v>848505</v>
      </c>
      <c r="E144" s="17">
        <v>971473</v>
      </c>
      <c r="F144" s="17">
        <f t="shared" si="8"/>
        <v>911971.5</v>
      </c>
      <c r="G144" s="4">
        <f t="shared" si="9"/>
        <v>1.1372484358142918E-4</v>
      </c>
    </row>
    <row r="145" spans="1:9">
      <c r="A145" t="s">
        <v>218</v>
      </c>
      <c r="B145" t="s">
        <v>471</v>
      </c>
      <c r="C145" s="17">
        <v>2011045.37</v>
      </c>
      <c r="D145" s="17">
        <v>1415255</v>
      </c>
      <c r="E145" s="17">
        <v>1652950.91</v>
      </c>
      <c r="F145" s="17">
        <f t="shared" si="8"/>
        <v>1633401.3499999999</v>
      </c>
      <c r="G145" s="4">
        <f t="shared" si="9"/>
        <v>2.0368872605607219E-4</v>
      </c>
    </row>
    <row r="146" spans="1:9" hidden="1" outlineLevel="1">
      <c r="A146" t="s">
        <v>219</v>
      </c>
      <c r="B146" t="s">
        <v>220</v>
      </c>
      <c r="C146" s="37">
        <v>760814.50689123</v>
      </c>
      <c r="D146" s="17">
        <v>778867.14294894435</v>
      </c>
      <c r="E146" s="17">
        <v>849948.3447763602</v>
      </c>
      <c r="F146" s="17">
        <f t="shared" si="8"/>
        <v>811398.97118636651</v>
      </c>
      <c r="G146" s="4">
        <f t="shared" si="9"/>
        <v>1.0118322894992015E-4</v>
      </c>
      <c r="I146" s="17"/>
    </row>
    <row r="147" spans="1:9" hidden="1" outlineLevel="1">
      <c r="A147" t="s">
        <v>221</v>
      </c>
      <c r="B147" t="s">
        <v>222</v>
      </c>
      <c r="C147" s="37">
        <v>173238.13327046917</v>
      </c>
      <c r="D147" s="17">
        <v>198998.11757483552</v>
      </c>
      <c r="E147" s="17">
        <v>217275.89066248527</v>
      </c>
      <c r="F147" s="17">
        <f t="shared" si="8"/>
        <v>203843.67340126602</v>
      </c>
      <c r="G147" s="4">
        <f t="shared" si="9"/>
        <v>2.5419752560933006E-5</v>
      </c>
      <c r="I147" s="17"/>
    </row>
    <row r="148" spans="1:9" hidden="1" outlineLevel="1">
      <c r="A148" t="s">
        <v>223</v>
      </c>
      <c r="B148" t="s">
        <v>224</v>
      </c>
      <c r="C148" s="37">
        <v>1215555.8822082866</v>
      </c>
      <c r="D148" s="17">
        <v>1321710.7896208887</v>
      </c>
      <c r="E148" s="17">
        <v>1339656.8278583225</v>
      </c>
      <c r="F148" s="17">
        <f t="shared" si="8"/>
        <v>1312991.3241708386</v>
      </c>
      <c r="G148" s="4">
        <f t="shared" si="9"/>
        <v>1.6373289402695391E-4</v>
      </c>
    </row>
    <row r="149" spans="1:9" hidden="1" outlineLevel="1">
      <c r="A149" t="s">
        <v>518</v>
      </c>
      <c r="B149" t="s">
        <v>516</v>
      </c>
      <c r="C149" s="37">
        <v>973641.34192304453</v>
      </c>
      <c r="D149" s="17">
        <v>996993.12584270106</v>
      </c>
      <c r="E149" s="17">
        <v>1066139.0552163047</v>
      </c>
      <c r="F149" s="17">
        <f>IF(C149&gt;0,(+C149+(D149*2)+(E149*3))/6,IF(D149&gt;0,((D149*2)+(E149*3))/5,E149))</f>
        <v>1027674.1265428934</v>
      </c>
      <c r="G149" s="4">
        <f t="shared" si="9"/>
        <v>1.281532145398978E-4</v>
      </c>
    </row>
    <row r="150" spans="1:9" hidden="1" outlineLevel="1">
      <c r="A150" t="s">
        <v>225</v>
      </c>
      <c r="B150" t="s">
        <v>226</v>
      </c>
      <c r="C150" s="37">
        <v>1431740.5747926277</v>
      </c>
      <c r="D150" s="17">
        <v>1461875.8388367952</v>
      </c>
      <c r="E150" s="17">
        <v>1592722.3469553255</v>
      </c>
      <c r="F150" s="17">
        <f t="shared" si="8"/>
        <v>1522276.5488886992</v>
      </c>
      <c r="G150" s="4">
        <f t="shared" si="9"/>
        <v>1.8983121995593628E-4</v>
      </c>
    </row>
    <row r="151" spans="1:9" hidden="1" outlineLevel="1">
      <c r="A151" t="s">
        <v>227</v>
      </c>
      <c r="B151" t="s">
        <v>228</v>
      </c>
      <c r="C151" s="37">
        <v>118890.49738841431</v>
      </c>
      <c r="D151" s="17">
        <v>155697.54827449808</v>
      </c>
      <c r="E151" s="17">
        <v>166220.34999124892</v>
      </c>
      <c r="F151" s="17">
        <f t="shared" si="8"/>
        <v>154824.44065185954</v>
      </c>
      <c r="G151" s="4">
        <f t="shared" si="9"/>
        <v>1.9306946868092909E-5</v>
      </c>
    </row>
    <row r="152" spans="1:9" hidden="1" outlineLevel="1">
      <c r="A152" t="s">
        <v>229</v>
      </c>
      <c r="B152" t="s">
        <v>230</v>
      </c>
      <c r="C152" s="37">
        <v>2679155.6180371153</v>
      </c>
      <c r="D152" s="17">
        <v>2769591.7974851746</v>
      </c>
      <c r="E152" s="17">
        <v>2877157.0232443865</v>
      </c>
      <c r="F152" s="17">
        <f t="shared" si="8"/>
        <v>2808301.7137901038</v>
      </c>
      <c r="G152" s="4">
        <f t="shared" si="9"/>
        <v>3.502013748568229E-4</v>
      </c>
    </row>
    <row r="153" spans="1:9" hidden="1" outlineLevel="1">
      <c r="A153" t="s">
        <v>231</v>
      </c>
      <c r="B153" t="s">
        <v>232</v>
      </c>
      <c r="C153" s="37">
        <v>15721979.983798778</v>
      </c>
      <c r="D153" s="17">
        <v>16516012.029726829</v>
      </c>
      <c r="E153" s="17">
        <v>16107056.30732318</v>
      </c>
      <c r="F153" s="17">
        <f t="shared" si="8"/>
        <v>16179195.494203662</v>
      </c>
      <c r="G153" s="4">
        <f t="shared" si="9"/>
        <v>2.0175811161332073E-3</v>
      </c>
    </row>
    <row r="154" spans="1:9" hidden="1" outlineLevel="1">
      <c r="A154" t="s">
        <v>233</v>
      </c>
      <c r="B154" t="s">
        <v>234</v>
      </c>
      <c r="C154" s="37">
        <v>1802522.8005662523</v>
      </c>
      <c r="D154" s="17">
        <v>2444658.3614498656</v>
      </c>
      <c r="E154" s="17">
        <v>2697573.8129425556</v>
      </c>
      <c r="F154" s="17">
        <f t="shared" si="8"/>
        <v>2464093.4937156085</v>
      </c>
      <c r="G154" s="4">
        <f t="shared" si="9"/>
        <v>3.0727785587907622E-4</v>
      </c>
    </row>
    <row r="155" spans="1:9" hidden="1" outlineLevel="1">
      <c r="A155" t="s">
        <v>235</v>
      </c>
      <c r="B155" t="s">
        <v>236</v>
      </c>
      <c r="C155" s="37">
        <v>2810997.9315593019</v>
      </c>
      <c r="D155" s="17">
        <v>2968551.0460043112</v>
      </c>
      <c r="E155" s="17">
        <v>2970903.9372917027</v>
      </c>
      <c r="F155" s="17">
        <f t="shared" si="8"/>
        <v>2943468.6392405056</v>
      </c>
      <c r="G155" s="4">
        <f t="shared" si="9"/>
        <v>3.6705698652257082E-4</v>
      </c>
    </row>
    <row r="156" spans="1:9" hidden="1" outlineLevel="1">
      <c r="A156" t="s">
        <v>237</v>
      </c>
      <c r="B156" t="s">
        <v>238</v>
      </c>
      <c r="C156" s="37">
        <v>2211219.1540253065</v>
      </c>
      <c r="D156" s="17">
        <v>2181891.1961583304</v>
      </c>
      <c r="E156" s="17">
        <v>2208270.7022297904</v>
      </c>
      <c r="F156" s="17">
        <f t="shared" si="8"/>
        <v>2199968.9421718898</v>
      </c>
      <c r="G156" s="4">
        <f t="shared" si="9"/>
        <v>2.7434094577791126E-4</v>
      </c>
    </row>
    <row r="157" spans="1:9" hidden="1" outlineLevel="1">
      <c r="A157" t="s">
        <v>239</v>
      </c>
      <c r="B157" t="s">
        <v>240</v>
      </c>
      <c r="C157" s="37">
        <v>452892.45030108967</v>
      </c>
      <c r="D157" s="17">
        <v>498365.71838737949</v>
      </c>
      <c r="E157" s="17">
        <v>523305.41713758523</v>
      </c>
      <c r="F157" s="17">
        <f t="shared" si="8"/>
        <v>503256.68974810076</v>
      </c>
      <c r="G157" s="4">
        <f t="shared" si="9"/>
        <v>6.2757211516928534E-5</v>
      </c>
    </row>
    <row r="158" spans="1:9" hidden="1" outlineLevel="1">
      <c r="A158" t="s">
        <v>241</v>
      </c>
      <c r="B158" t="s">
        <v>242</v>
      </c>
      <c r="C158" s="37">
        <v>1483457.9054192759</v>
      </c>
      <c r="D158" s="17">
        <v>1566181.8094881321</v>
      </c>
      <c r="E158" s="17">
        <v>1657662.3921280806</v>
      </c>
      <c r="F158" s="17">
        <f t="shared" si="8"/>
        <v>1598134.7834632972</v>
      </c>
      <c r="G158" s="4">
        <f t="shared" si="9"/>
        <v>1.9929090796302808E-4</v>
      </c>
    </row>
    <row r="159" spans="1:9" hidden="1" outlineLevel="1">
      <c r="A159" t="s">
        <v>243</v>
      </c>
      <c r="B159" t="s">
        <v>244</v>
      </c>
      <c r="C159" s="37">
        <v>3700609.4337278609</v>
      </c>
      <c r="D159" s="17">
        <v>3928678.1153286165</v>
      </c>
      <c r="E159" s="17">
        <v>3965138.2549273954</v>
      </c>
      <c r="F159" s="17">
        <f t="shared" si="8"/>
        <v>3908896.7381945462</v>
      </c>
      <c r="G159" s="4">
        <f t="shared" si="9"/>
        <v>4.8744798508191704E-4</v>
      </c>
    </row>
    <row r="160" spans="1:9" hidden="1" outlineLevel="1">
      <c r="A160" t="s">
        <v>245</v>
      </c>
      <c r="B160" t="s">
        <v>246</v>
      </c>
      <c r="C160" s="37">
        <v>5720053.2770431638</v>
      </c>
      <c r="D160" s="17">
        <v>5691046.9411152927</v>
      </c>
      <c r="E160" s="17">
        <v>5876564.7476907438</v>
      </c>
      <c r="F160" s="17">
        <f t="shared" si="8"/>
        <v>5788640.2337243306</v>
      </c>
      <c r="G160" s="4">
        <f t="shared" si="9"/>
        <v>7.2185611625962779E-4</v>
      </c>
    </row>
    <row r="161" spans="1:7" hidden="1" outlineLevel="1">
      <c r="A161" t="s">
        <v>247</v>
      </c>
      <c r="B161" t="s">
        <v>248</v>
      </c>
      <c r="C161" s="37">
        <v>1066879.4785249042</v>
      </c>
      <c r="D161" s="17">
        <v>1123658.5945425832</v>
      </c>
      <c r="E161" s="17">
        <v>1258323.6544253773</v>
      </c>
      <c r="F161" s="17">
        <f t="shared" si="8"/>
        <v>1181527.9384810338</v>
      </c>
      <c r="G161" s="4">
        <f t="shared" si="9"/>
        <v>1.4733912188137903E-4</v>
      </c>
    </row>
    <row r="162" spans="1:7" hidden="1" outlineLevel="1">
      <c r="A162" t="s">
        <v>249</v>
      </c>
      <c r="B162" t="s">
        <v>250</v>
      </c>
      <c r="C162" s="37">
        <v>572469.02949580085</v>
      </c>
      <c r="D162" s="17">
        <v>553518.2710922187</v>
      </c>
      <c r="E162" s="17">
        <v>550502.20827833191</v>
      </c>
      <c r="F162" s="17">
        <f t="shared" si="8"/>
        <v>555168.69941920566</v>
      </c>
      <c r="G162" s="4">
        <f t="shared" si="9"/>
        <v>6.9230752828081408E-5</v>
      </c>
    </row>
    <row r="163" spans="1:7" hidden="1" outlineLevel="1">
      <c r="A163" t="s">
        <v>251</v>
      </c>
      <c r="B163" t="s">
        <v>252</v>
      </c>
      <c r="C163" s="37">
        <v>353988.22475896188</v>
      </c>
      <c r="D163" s="17">
        <v>310767.86524831312</v>
      </c>
      <c r="E163" s="17">
        <v>324238.82075322105</v>
      </c>
      <c r="F163" s="17">
        <f t="shared" si="8"/>
        <v>324706.73625254189</v>
      </c>
      <c r="G163" s="4">
        <f t="shared" si="9"/>
        <v>4.0491641230188341E-5</v>
      </c>
    </row>
    <row r="164" spans="1:7" hidden="1" outlineLevel="1">
      <c r="A164" t="s">
        <v>253</v>
      </c>
      <c r="B164" t="s">
        <v>254</v>
      </c>
      <c r="C164" s="37">
        <v>4570681.8141282676</v>
      </c>
      <c r="D164" s="17">
        <v>4691601.5860864986</v>
      </c>
      <c r="E164" s="17">
        <v>4708006.1299899593</v>
      </c>
      <c r="F164" s="17">
        <f t="shared" si="8"/>
        <v>4679650.5627118573</v>
      </c>
      <c r="G164" s="4">
        <f t="shared" si="9"/>
        <v>5.8356267521534721E-4</v>
      </c>
    </row>
    <row r="165" spans="1:7" hidden="1" outlineLevel="1">
      <c r="A165" t="s">
        <v>255</v>
      </c>
      <c r="B165" t="s">
        <v>256</v>
      </c>
      <c r="C165" s="37">
        <v>330078.5909729675</v>
      </c>
      <c r="D165" s="17">
        <v>368551.82819049305</v>
      </c>
      <c r="E165" s="17">
        <v>404885.84856843669</v>
      </c>
      <c r="F165" s="17">
        <f t="shared" si="8"/>
        <v>380306.63217654388</v>
      </c>
      <c r="G165" s="4">
        <f t="shared" si="9"/>
        <v>4.7425070034817512E-5</v>
      </c>
    </row>
    <row r="166" spans="1:7" hidden="1" outlineLevel="1">
      <c r="A166" t="s">
        <v>257</v>
      </c>
      <c r="B166" t="s">
        <v>258</v>
      </c>
      <c r="C166" s="37">
        <v>318226.14360938448</v>
      </c>
      <c r="D166" s="17">
        <v>350245.45900722174</v>
      </c>
      <c r="E166" s="17">
        <v>377610.30649215356</v>
      </c>
      <c r="F166" s="17">
        <f t="shared" si="8"/>
        <v>358591.33018338145</v>
      </c>
      <c r="G166" s="4">
        <f t="shared" si="9"/>
        <v>4.4717124312285725E-5</v>
      </c>
    </row>
    <row r="167" spans="1:7" hidden="1" outlineLevel="1">
      <c r="A167" t="s">
        <v>259</v>
      </c>
      <c r="B167" t="s">
        <v>260</v>
      </c>
      <c r="C167" s="37">
        <v>441314.16808421013</v>
      </c>
      <c r="D167" s="17">
        <v>466919.28243476746</v>
      </c>
      <c r="E167" s="17">
        <v>505943.17407616728</v>
      </c>
      <c r="F167" s="17">
        <f t="shared" si="8"/>
        <v>482163.70919704111</v>
      </c>
      <c r="G167" s="4">
        <f t="shared" si="9"/>
        <v>6.0126870641325094E-5</v>
      </c>
    </row>
    <row r="168" spans="1:7" hidden="1" outlineLevel="1">
      <c r="A168" t="s">
        <v>509</v>
      </c>
      <c r="B168" t="s">
        <v>510</v>
      </c>
      <c r="C168" s="37">
        <v>20942.162637930396</v>
      </c>
      <c r="D168" s="17">
        <v>41882.808086387704</v>
      </c>
      <c r="E168" s="17">
        <v>27197.240901657889</v>
      </c>
      <c r="F168" s="17">
        <f t="shared" si="8"/>
        <v>31049.916919279913</v>
      </c>
      <c r="G168" s="4">
        <f t="shared" si="9"/>
        <v>3.8719926498377192E-6</v>
      </c>
    </row>
    <row r="169" spans="1:7" hidden="1" outlineLevel="1">
      <c r="A169" t="s">
        <v>261</v>
      </c>
      <c r="B169" t="s">
        <v>262</v>
      </c>
      <c r="C169" s="37">
        <v>25583013.882861797</v>
      </c>
      <c r="D169" s="17">
        <v>26846393.177377507</v>
      </c>
      <c r="E169" s="17">
        <v>28059662.881225891</v>
      </c>
      <c r="F169" s="17">
        <f t="shared" si="8"/>
        <v>27242464.813549083</v>
      </c>
      <c r="G169" s="4">
        <f t="shared" si="9"/>
        <v>3.3971950326226836E-3</v>
      </c>
    </row>
    <row r="170" spans="1:7" hidden="1" outlineLevel="1">
      <c r="A170" t="s">
        <v>263</v>
      </c>
      <c r="B170" t="s">
        <v>264</v>
      </c>
      <c r="C170" s="37">
        <v>490831.53093672753</v>
      </c>
      <c r="D170" s="17">
        <v>526748.80770522845</v>
      </c>
      <c r="E170" s="17">
        <v>523893.36878696305</v>
      </c>
      <c r="F170" s="17">
        <f t="shared" si="8"/>
        <v>519334.87545134564</v>
      </c>
      <c r="G170" s="4">
        <f t="shared" ref="G170:G201" si="10">+F170/$F$269</f>
        <v>6.4762196490882986E-5</v>
      </c>
    </row>
    <row r="171" spans="1:7" hidden="1" outlineLevel="1">
      <c r="A171" t="s">
        <v>265</v>
      </c>
      <c r="B171" t="s">
        <v>266</v>
      </c>
      <c r="C171" s="37">
        <v>489560.92161016946</v>
      </c>
      <c r="D171" s="17">
        <v>501120.19946033292</v>
      </c>
      <c r="E171" s="17">
        <v>484820.07289043989</v>
      </c>
      <c r="F171" s="17">
        <f t="shared" si="8"/>
        <v>491043.58986702579</v>
      </c>
      <c r="G171" s="4">
        <f t="shared" si="10"/>
        <v>6.1234211210866752E-5</v>
      </c>
    </row>
    <row r="172" spans="1:7" hidden="1" outlineLevel="1">
      <c r="A172" t="s">
        <v>267</v>
      </c>
      <c r="B172" t="s">
        <v>268</v>
      </c>
      <c r="C172" s="37">
        <v>3167936.1821823549</v>
      </c>
      <c r="D172" s="17">
        <v>3258921.5440384527</v>
      </c>
      <c r="E172" s="17">
        <v>3294038.7515059938</v>
      </c>
      <c r="F172" s="17">
        <f t="shared" ref="F172:F235" si="11">IF(C172&gt;0,(+C172+(D172*2)+(E172*3))/6,IF(D172&gt;0,((D172*2)+(E172*3))/5,E172))</f>
        <v>3261315.9207962067</v>
      </c>
      <c r="G172" s="4">
        <f t="shared" si="10"/>
        <v>4.0669323872749677E-4</v>
      </c>
    </row>
    <row r="173" spans="1:7" hidden="1" outlineLevel="1">
      <c r="A173" t="s">
        <v>269</v>
      </c>
      <c r="B173" t="s">
        <v>270</v>
      </c>
      <c r="C173" s="37">
        <v>352312.82604428701</v>
      </c>
      <c r="D173" s="17">
        <v>358120.04855246271</v>
      </c>
      <c r="E173" s="17">
        <v>314231.06992971536</v>
      </c>
      <c r="F173" s="17">
        <f t="shared" si="11"/>
        <v>335207.68882305973</v>
      </c>
      <c r="G173" s="4">
        <f t="shared" si="10"/>
        <v>4.1801133016431821E-5</v>
      </c>
    </row>
    <row r="174" spans="1:7" hidden="1" outlineLevel="1">
      <c r="A174" t="s">
        <v>271</v>
      </c>
      <c r="B174" t="s">
        <v>272</v>
      </c>
      <c r="C174" s="37">
        <v>1221298.4815504306</v>
      </c>
      <c r="D174" s="17">
        <v>1179467.2842864422</v>
      </c>
      <c r="E174" s="17">
        <v>1190590.5186834321</v>
      </c>
      <c r="F174" s="17">
        <f t="shared" si="11"/>
        <v>1192000.767695602</v>
      </c>
      <c r="G174" s="4">
        <f t="shared" si="10"/>
        <v>1.4864510662353578E-4</v>
      </c>
    </row>
    <row r="175" spans="1:7" hidden="1" outlineLevel="1">
      <c r="A175" t="s">
        <v>273</v>
      </c>
      <c r="B175" t="s">
        <v>274</v>
      </c>
      <c r="C175" s="37">
        <v>1266785.5911653568</v>
      </c>
      <c r="D175" s="17">
        <v>1425232.7274330582</v>
      </c>
      <c r="E175" s="17">
        <v>1419044.2229700391</v>
      </c>
      <c r="F175" s="17">
        <f t="shared" si="11"/>
        <v>1395730.6191569318</v>
      </c>
      <c r="G175" s="4">
        <f t="shared" si="10"/>
        <v>1.7405066533924949E-4</v>
      </c>
    </row>
    <row r="176" spans="1:7" hidden="1" outlineLevel="1">
      <c r="A176" t="s">
        <v>275</v>
      </c>
      <c r="B176" t="s">
        <v>276</v>
      </c>
      <c r="C176" s="37">
        <v>10149920.510924101</v>
      </c>
      <c r="D176" s="17">
        <v>10817267.047856655</v>
      </c>
      <c r="E176" s="17">
        <v>10963315.447967075</v>
      </c>
      <c r="F176" s="17">
        <f t="shared" si="11"/>
        <v>10779066.825089773</v>
      </c>
      <c r="G176" s="4">
        <f t="shared" si="10"/>
        <v>1.3441732429545297E-3</v>
      </c>
    </row>
    <row r="177" spans="1:7" hidden="1" outlineLevel="1">
      <c r="A177" t="s">
        <v>277</v>
      </c>
      <c r="B177" t="s">
        <v>278</v>
      </c>
      <c r="C177" s="37">
        <v>282103.72284390038</v>
      </c>
      <c r="D177" s="17">
        <v>304992.62909405614</v>
      </c>
      <c r="E177" s="17">
        <v>309810.0467618634</v>
      </c>
      <c r="F177" s="17">
        <f t="shared" si="11"/>
        <v>303586.52021960047</v>
      </c>
      <c r="G177" s="4">
        <f t="shared" si="10"/>
        <v>3.7857904030339161E-5</v>
      </c>
    </row>
    <row r="178" spans="1:7" hidden="1" outlineLevel="1">
      <c r="A178" t="s">
        <v>279</v>
      </c>
      <c r="B178" t="s">
        <v>280</v>
      </c>
      <c r="C178" s="37">
        <v>462822.73372901557</v>
      </c>
      <c r="D178" s="17">
        <v>453400.62428602367</v>
      </c>
      <c r="E178" s="17">
        <v>456702.7594773802</v>
      </c>
      <c r="F178" s="17">
        <f t="shared" si="11"/>
        <v>456622.04345553392</v>
      </c>
      <c r="G178" s="4">
        <f t="shared" si="10"/>
        <v>5.6941768978321316E-5</v>
      </c>
    </row>
    <row r="179" spans="1:7" hidden="1" outlineLevel="1">
      <c r="A179" t="s">
        <v>281</v>
      </c>
      <c r="B179" t="s">
        <v>282</v>
      </c>
      <c r="C179" s="37">
        <v>419888.45428633428</v>
      </c>
      <c r="D179" s="17">
        <v>480560.81136924867</v>
      </c>
      <c r="E179" s="17">
        <v>438018.1083849608</v>
      </c>
      <c r="F179" s="17">
        <f t="shared" si="11"/>
        <v>449177.40036328573</v>
      </c>
      <c r="G179" s="4">
        <f t="shared" si="10"/>
        <v>5.6013405678387605E-5</v>
      </c>
    </row>
    <row r="180" spans="1:7" hidden="1" outlineLevel="1">
      <c r="A180" t="s">
        <v>283</v>
      </c>
      <c r="B180" t="s">
        <v>284</v>
      </c>
      <c r="C180" s="37">
        <v>701556.38875573664</v>
      </c>
      <c r="D180" s="17">
        <v>722011.99530762888</v>
      </c>
      <c r="E180" s="17">
        <v>792698.7750377747</v>
      </c>
      <c r="F180" s="17">
        <f t="shared" si="11"/>
        <v>753946.11741405306</v>
      </c>
      <c r="G180" s="4">
        <f t="shared" si="10"/>
        <v>9.4018732242991183E-5</v>
      </c>
    </row>
    <row r="181" spans="1:7" hidden="1" outlineLevel="1">
      <c r="A181" t="s">
        <v>285</v>
      </c>
      <c r="B181" t="s">
        <v>286</v>
      </c>
      <c r="C181" s="37">
        <v>140968.17809204763</v>
      </c>
      <c r="D181" s="17">
        <v>145517.04906983409</v>
      </c>
      <c r="E181" s="17">
        <v>124061.24346400979</v>
      </c>
      <c r="F181" s="17">
        <f t="shared" si="11"/>
        <v>134031.00110395753</v>
      </c>
      <c r="G181" s="4">
        <f t="shared" si="10"/>
        <v>1.6713959411681103E-5</v>
      </c>
    </row>
    <row r="182" spans="1:7" hidden="1" outlineLevel="1">
      <c r="A182" t="s">
        <v>287</v>
      </c>
      <c r="B182" t="s">
        <v>288</v>
      </c>
      <c r="C182" s="37">
        <v>2991589.5173771526</v>
      </c>
      <c r="D182" s="17">
        <v>3284674.507991584</v>
      </c>
      <c r="E182" s="17">
        <v>3401208.7083850899</v>
      </c>
      <c r="F182" s="17">
        <f t="shared" si="11"/>
        <v>3294094.1097525987</v>
      </c>
      <c r="G182" s="4">
        <f t="shared" si="10"/>
        <v>4.1078075068587286E-4</v>
      </c>
    </row>
    <row r="183" spans="1:7" hidden="1" outlineLevel="1">
      <c r="A183" t="s">
        <v>289</v>
      </c>
      <c r="B183" t="s">
        <v>290</v>
      </c>
      <c r="C183" s="37">
        <v>1925050.5003138105</v>
      </c>
      <c r="D183" s="17">
        <v>1792535.9414558816</v>
      </c>
      <c r="E183" s="17">
        <v>1794052.7594048982</v>
      </c>
      <c r="F183" s="17">
        <f t="shared" si="11"/>
        <v>1815380.1102400448</v>
      </c>
      <c r="G183" s="4">
        <f t="shared" si="10"/>
        <v>2.2638187605411657E-4</v>
      </c>
    </row>
    <row r="184" spans="1:7" hidden="1" outlineLevel="1">
      <c r="A184" t="s">
        <v>291</v>
      </c>
      <c r="B184" t="s">
        <v>292</v>
      </c>
      <c r="C184" s="37">
        <v>190778.11696711782</v>
      </c>
      <c r="D184" s="17">
        <v>219953.96265394476</v>
      </c>
      <c r="E184" s="17">
        <v>227691.43869751936</v>
      </c>
      <c r="F184" s="17">
        <f t="shared" si="11"/>
        <v>218960.05972792758</v>
      </c>
      <c r="G184" s="4">
        <f t="shared" si="10"/>
        <v>2.7304799045955885E-5</v>
      </c>
    </row>
    <row r="185" spans="1:7" hidden="1" outlineLevel="1">
      <c r="A185" t="s">
        <v>293</v>
      </c>
      <c r="B185" t="s">
        <v>294</v>
      </c>
      <c r="C185" s="37">
        <v>1231347.8692961265</v>
      </c>
      <c r="D185" s="17">
        <v>1212817.2342281339</v>
      </c>
      <c r="E185" s="17">
        <v>1281995.0037930014</v>
      </c>
      <c r="F185" s="17">
        <f t="shared" si="11"/>
        <v>1250494.5581885665</v>
      </c>
      <c r="G185" s="4">
        <f t="shared" si="10"/>
        <v>1.5593941041953957E-4</v>
      </c>
    </row>
    <row r="186" spans="1:7" hidden="1" outlineLevel="1">
      <c r="A186" t="s">
        <v>295</v>
      </c>
      <c r="B186" t="s">
        <v>296</v>
      </c>
      <c r="C186" s="37">
        <v>1423387.3645170096</v>
      </c>
      <c r="D186" s="17">
        <v>1507983.3225437959</v>
      </c>
      <c r="E186" s="17">
        <v>1533748.9826051123</v>
      </c>
      <c r="F186" s="17">
        <f t="shared" si="11"/>
        <v>1506766.8262366562</v>
      </c>
      <c r="G186" s="4">
        <f t="shared" si="10"/>
        <v>1.8789712356959644E-4</v>
      </c>
    </row>
    <row r="187" spans="1:7" hidden="1" outlineLevel="1">
      <c r="A187" t="s">
        <v>297</v>
      </c>
      <c r="B187" t="s">
        <v>298</v>
      </c>
      <c r="C187" s="37">
        <v>1012696.4689416471</v>
      </c>
      <c r="D187" s="17">
        <v>1019456.5534786378</v>
      </c>
      <c r="E187" s="17">
        <v>1065928.2653671021</v>
      </c>
      <c r="F187" s="17">
        <f t="shared" si="11"/>
        <v>1041565.728666705</v>
      </c>
      <c r="G187" s="4">
        <f t="shared" si="10"/>
        <v>1.2988552775212639E-4</v>
      </c>
    </row>
    <row r="188" spans="1:7" hidden="1" outlineLevel="1">
      <c r="A188" t="s">
        <v>299</v>
      </c>
      <c r="B188" t="s">
        <v>300</v>
      </c>
      <c r="C188" s="37">
        <v>593303.93786348531</v>
      </c>
      <c r="D188" s="17">
        <v>556946.2920982308</v>
      </c>
      <c r="E188" s="17">
        <v>513909.11744234571</v>
      </c>
      <c r="F188" s="17">
        <f t="shared" si="11"/>
        <v>541487.31239783065</v>
      </c>
      <c r="G188" s="4">
        <f t="shared" si="10"/>
        <v>6.752465389957007E-5</v>
      </c>
    </row>
    <row r="189" spans="1:7" hidden="1" outlineLevel="1">
      <c r="A189" t="s">
        <v>301</v>
      </c>
      <c r="B189" t="s">
        <v>302</v>
      </c>
      <c r="C189" s="37">
        <v>622547.63922936725</v>
      </c>
      <c r="D189" s="17">
        <v>600177.89595581731</v>
      </c>
      <c r="E189" s="17">
        <v>550995.52903480676</v>
      </c>
      <c r="F189" s="17">
        <f t="shared" si="11"/>
        <v>579315.00304090371</v>
      </c>
      <c r="G189" s="4">
        <f t="shared" si="10"/>
        <v>7.2241849778421745E-5</v>
      </c>
    </row>
    <row r="190" spans="1:7" hidden="1" outlineLevel="1">
      <c r="A190" t="s">
        <v>303</v>
      </c>
      <c r="B190" t="s">
        <v>304</v>
      </c>
      <c r="C190" s="37">
        <v>31701079.870712742</v>
      </c>
      <c r="D190" s="17">
        <v>31443360.27336501</v>
      </c>
      <c r="E190" s="17">
        <v>32609608.235558692</v>
      </c>
      <c r="F190" s="17">
        <f t="shared" si="11"/>
        <v>32069437.520686477</v>
      </c>
      <c r="G190" s="4">
        <f t="shared" si="10"/>
        <v>3.9991291019340911E-3</v>
      </c>
    </row>
    <row r="191" spans="1:7" hidden="1" outlineLevel="1">
      <c r="A191" t="s">
        <v>305</v>
      </c>
      <c r="B191" t="s">
        <v>306</v>
      </c>
      <c r="C191" s="37">
        <v>427680.31337676017</v>
      </c>
      <c r="D191" s="17">
        <v>446891.60610486899</v>
      </c>
      <c r="E191" s="17">
        <v>482475.73115664406</v>
      </c>
      <c r="F191" s="17">
        <f t="shared" si="11"/>
        <v>461481.78650940506</v>
      </c>
      <c r="G191" s="4">
        <f t="shared" si="10"/>
        <v>5.7547789581648758E-5</v>
      </c>
    </row>
    <row r="192" spans="1:7" hidden="1" outlineLevel="1">
      <c r="A192" t="s">
        <v>307</v>
      </c>
      <c r="B192" t="s">
        <v>308</v>
      </c>
      <c r="C192" s="37">
        <v>55287.271336551625</v>
      </c>
      <c r="D192" s="17">
        <v>102866.79429099876</v>
      </c>
      <c r="E192" s="17">
        <v>117895.99381928965</v>
      </c>
      <c r="F192" s="17">
        <f t="shared" si="11"/>
        <v>102451.47356273634</v>
      </c>
      <c r="G192" s="4">
        <f t="shared" si="10"/>
        <v>1.2775923157257784E-5</v>
      </c>
    </row>
    <row r="193" spans="1:7" hidden="1" outlineLevel="1">
      <c r="A193" t="s">
        <v>309</v>
      </c>
      <c r="B193" t="s">
        <v>310</v>
      </c>
      <c r="C193" s="37">
        <v>815244.38486861088</v>
      </c>
      <c r="D193" s="17">
        <v>825456.75807001791</v>
      </c>
      <c r="E193" s="17">
        <v>670217.11294104089</v>
      </c>
      <c r="F193" s="17">
        <f t="shared" si="11"/>
        <v>746134.87330529501</v>
      </c>
      <c r="G193" s="4">
        <f t="shared" si="10"/>
        <v>9.3044652993316305E-5</v>
      </c>
    </row>
    <row r="194" spans="1:7" hidden="1" outlineLevel="1">
      <c r="A194" t="s">
        <v>311</v>
      </c>
      <c r="B194" t="s">
        <v>312</v>
      </c>
      <c r="C194" s="37">
        <v>8139090.212729888</v>
      </c>
      <c r="D194" s="17">
        <v>9183483.0591022652</v>
      </c>
      <c r="E194" s="17">
        <v>9408350.8067140281</v>
      </c>
      <c r="F194" s="17">
        <f t="shared" si="11"/>
        <v>9121851.4585127514</v>
      </c>
      <c r="G194" s="4">
        <f t="shared" si="10"/>
        <v>1.1375148568704113E-3</v>
      </c>
    </row>
    <row r="195" spans="1:7" hidden="1" outlineLevel="1">
      <c r="A195" t="s">
        <v>313</v>
      </c>
      <c r="B195" t="s">
        <v>314</v>
      </c>
      <c r="C195" s="37">
        <v>711101.80514498893</v>
      </c>
      <c r="D195" s="17">
        <v>819905.36981893145</v>
      </c>
      <c r="E195" s="17">
        <v>835856.78088278486</v>
      </c>
      <c r="F195" s="17">
        <f t="shared" si="11"/>
        <v>809747.14790520107</v>
      </c>
      <c r="G195" s="4">
        <f t="shared" si="10"/>
        <v>1.0097724296869737E-4</v>
      </c>
    </row>
    <row r="196" spans="1:7" hidden="1" outlineLevel="1">
      <c r="A196" t="s">
        <v>315</v>
      </c>
      <c r="B196" t="s">
        <v>316</v>
      </c>
      <c r="C196" s="37">
        <v>333418.78111628606</v>
      </c>
      <c r="D196" s="17">
        <v>347077.34903160599</v>
      </c>
      <c r="E196" s="17">
        <v>336346.03791144217</v>
      </c>
      <c r="F196" s="17">
        <f t="shared" si="11"/>
        <v>339435.26548563741</v>
      </c>
      <c r="G196" s="4">
        <f t="shared" si="10"/>
        <v>4.2328321086103023E-5</v>
      </c>
    </row>
    <row r="197" spans="1:7" hidden="1" outlineLevel="1">
      <c r="A197" t="s">
        <v>317</v>
      </c>
      <c r="B197" t="s">
        <v>318</v>
      </c>
      <c r="C197" s="37">
        <v>903410.8984699822</v>
      </c>
      <c r="D197" s="17">
        <v>881512.83597227547</v>
      </c>
      <c r="E197" s="17">
        <v>806044.61063529854</v>
      </c>
      <c r="F197" s="17">
        <f t="shared" si="11"/>
        <v>847428.40038673813</v>
      </c>
      <c r="G197" s="4">
        <f t="shared" si="10"/>
        <v>1.0567617768805554E-4</v>
      </c>
    </row>
    <row r="198" spans="1:7" hidden="1" outlineLevel="1">
      <c r="A198" t="s">
        <v>319</v>
      </c>
      <c r="B198" t="s">
        <v>320</v>
      </c>
      <c r="C198" s="37">
        <v>762800.73225257825</v>
      </c>
      <c r="D198" s="17">
        <v>857935.05860384717</v>
      </c>
      <c r="E198" s="17">
        <v>895545.09223261941</v>
      </c>
      <c r="F198" s="17">
        <f t="shared" si="11"/>
        <v>860884.35435968859</v>
      </c>
      <c r="G198" s="4">
        <f t="shared" si="10"/>
        <v>1.0735416462165236E-4</v>
      </c>
    </row>
    <row r="199" spans="1:7" hidden="1" outlineLevel="1">
      <c r="A199" t="s">
        <v>321</v>
      </c>
      <c r="B199" t="s">
        <v>322</v>
      </c>
      <c r="C199" s="37">
        <v>331368.54361806816</v>
      </c>
      <c r="D199" s="17">
        <v>332094.61040263495</v>
      </c>
      <c r="E199" s="17">
        <v>378386.24868876243</v>
      </c>
      <c r="F199" s="17">
        <f t="shared" si="11"/>
        <v>355119.41841493751</v>
      </c>
      <c r="G199" s="4">
        <f t="shared" si="10"/>
        <v>4.4284169310079179E-5</v>
      </c>
    </row>
    <row r="200" spans="1:7" hidden="1" outlineLevel="1">
      <c r="A200" t="s">
        <v>323</v>
      </c>
      <c r="B200" t="s">
        <v>324</v>
      </c>
      <c r="C200" s="37">
        <v>967214.42264041514</v>
      </c>
      <c r="D200" s="17">
        <v>1059974.7000836611</v>
      </c>
      <c r="E200" s="17">
        <v>1023447.7730126603</v>
      </c>
      <c r="F200" s="17">
        <f t="shared" si="11"/>
        <v>1026251.1903076196</v>
      </c>
      <c r="G200" s="4">
        <f t="shared" si="10"/>
        <v>1.2797577127463913E-4</v>
      </c>
    </row>
    <row r="201" spans="1:7" hidden="1" outlineLevel="1">
      <c r="A201" t="s">
        <v>325</v>
      </c>
      <c r="B201" t="s">
        <v>326</v>
      </c>
      <c r="C201" s="37">
        <v>326390.0531497972</v>
      </c>
      <c r="D201" s="17">
        <v>355616.00034700317</v>
      </c>
      <c r="E201" s="17">
        <v>377048.31494700594</v>
      </c>
      <c r="F201" s="17">
        <f t="shared" si="11"/>
        <v>361461.16644747026</v>
      </c>
      <c r="G201" s="4">
        <f t="shared" si="10"/>
        <v>4.5074999180346638E-5</v>
      </c>
    </row>
    <row r="202" spans="1:7" hidden="1" outlineLevel="1">
      <c r="A202" t="s">
        <v>327</v>
      </c>
      <c r="B202" t="s">
        <v>328</v>
      </c>
      <c r="C202" s="37">
        <v>876094.57067885913</v>
      </c>
      <c r="D202" s="17">
        <v>961883.17227537255</v>
      </c>
      <c r="E202" s="17">
        <v>1017252.758141692</v>
      </c>
      <c r="F202" s="17">
        <f t="shared" si="11"/>
        <v>975269.8649424467</v>
      </c>
      <c r="G202" s="4">
        <f t="shared" ref="G202:G233" si="12">+F202/$F$269</f>
        <v>1.216182883349549E-4</v>
      </c>
    </row>
    <row r="203" spans="1:7" hidden="1" outlineLevel="1">
      <c r="A203" t="s">
        <v>329</v>
      </c>
      <c r="B203" t="s">
        <v>330</v>
      </c>
      <c r="C203" s="37">
        <v>735979.69065273344</v>
      </c>
      <c r="D203" s="17">
        <v>692637.5492202309</v>
      </c>
      <c r="E203" s="17">
        <v>582975.12709682505</v>
      </c>
      <c r="F203" s="17">
        <f t="shared" si="11"/>
        <v>645030.02839727839</v>
      </c>
      <c r="G203" s="4">
        <f t="shared" si="12"/>
        <v>8.0436657378882246E-5</v>
      </c>
    </row>
    <row r="204" spans="1:7" hidden="1" outlineLevel="1">
      <c r="A204" t="s">
        <v>331</v>
      </c>
      <c r="B204" t="s">
        <v>332</v>
      </c>
      <c r="C204" s="37">
        <v>4127875.7646342884</v>
      </c>
      <c r="D204" s="17">
        <v>4323398.4694625074</v>
      </c>
      <c r="E204" s="17">
        <v>4426974.3975496283</v>
      </c>
      <c r="F204" s="17">
        <f t="shared" si="11"/>
        <v>4342599.3160346979</v>
      </c>
      <c r="G204" s="4">
        <f t="shared" si="12"/>
        <v>5.4153164649648302E-4</v>
      </c>
    </row>
    <row r="205" spans="1:7" hidden="1" outlineLevel="1">
      <c r="A205" t="s">
        <v>333</v>
      </c>
      <c r="B205" t="s">
        <v>334</v>
      </c>
      <c r="C205" s="37">
        <v>642859.64883511013</v>
      </c>
      <c r="D205" s="17">
        <v>677843.93129587662</v>
      </c>
      <c r="E205" s="17">
        <v>609379.76354175142</v>
      </c>
      <c r="F205" s="17">
        <f t="shared" si="11"/>
        <v>637781.1336753529</v>
      </c>
      <c r="G205" s="4">
        <f t="shared" si="12"/>
        <v>7.9532704329484083E-5</v>
      </c>
    </row>
    <row r="206" spans="1:7" hidden="1" outlineLevel="1">
      <c r="A206" t="s">
        <v>335</v>
      </c>
      <c r="B206" t="s">
        <v>336</v>
      </c>
      <c r="C206" s="37">
        <v>2544328.0247846935</v>
      </c>
      <c r="D206" s="17">
        <v>2875238.5146848788</v>
      </c>
      <c r="E206" s="17">
        <v>2832847.1772488188</v>
      </c>
      <c r="F206" s="17">
        <f t="shared" si="11"/>
        <v>2798891.0976501512</v>
      </c>
      <c r="G206" s="4">
        <f t="shared" si="12"/>
        <v>3.4902785041168293E-4</v>
      </c>
    </row>
    <row r="207" spans="1:7" hidden="1" outlineLevel="1">
      <c r="A207" t="s">
        <v>337</v>
      </c>
      <c r="B207" t="s">
        <v>338</v>
      </c>
      <c r="C207" s="37">
        <v>273097.81604893313</v>
      </c>
      <c r="D207" s="17">
        <v>248685.87427991509</v>
      </c>
      <c r="E207" s="17">
        <v>245147.56591259275</v>
      </c>
      <c r="F207" s="17">
        <f t="shared" si="11"/>
        <v>250985.37705775691</v>
      </c>
      <c r="G207" s="4">
        <f t="shared" si="12"/>
        <v>3.1298426263451685E-5</v>
      </c>
    </row>
    <row r="208" spans="1:7" hidden="1" outlineLevel="1">
      <c r="A208" t="s">
        <v>339</v>
      </c>
      <c r="B208" t="s">
        <v>340</v>
      </c>
      <c r="C208" s="37">
        <v>717279.25404320646</v>
      </c>
      <c r="D208" s="17">
        <v>831927.25451539434</v>
      </c>
      <c r="E208" s="17">
        <v>904164.16073819948</v>
      </c>
      <c r="F208" s="17">
        <f t="shared" si="11"/>
        <v>848937.70754809899</v>
      </c>
      <c r="G208" s="4">
        <f t="shared" si="12"/>
        <v>1.0586439159697933E-4</v>
      </c>
    </row>
    <row r="209" spans="1:7" hidden="1" outlineLevel="1">
      <c r="A209" t="s">
        <v>519</v>
      </c>
      <c r="B209" t="s">
        <v>517</v>
      </c>
      <c r="C209" s="37">
        <v>227632.23346863672</v>
      </c>
      <c r="D209" s="17">
        <v>250192.11608427629</v>
      </c>
      <c r="E209" s="17">
        <v>263043.43196250219</v>
      </c>
      <c r="F209" s="17">
        <f>IF(C209&gt;0,(+C209+(D209*2)+(E209*3))/6,IF(D209&gt;0,((D209*2)+(E209*3))/5,E209))</f>
        <v>252857.79358744933</v>
      </c>
      <c r="G209" s="4">
        <f t="shared" si="12"/>
        <v>3.1531920705940904E-5</v>
      </c>
    </row>
    <row r="210" spans="1:7" hidden="1" outlineLevel="1">
      <c r="A210" t="s">
        <v>341</v>
      </c>
      <c r="B210" t="s">
        <v>342</v>
      </c>
      <c r="C210" s="37">
        <v>1019941.4241393162</v>
      </c>
      <c r="D210" s="17">
        <v>1116543.6804274824</v>
      </c>
      <c r="E210" s="17">
        <v>983870.10716485372</v>
      </c>
      <c r="F210" s="17">
        <f t="shared" si="11"/>
        <v>1034106.5177481404</v>
      </c>
      <c r="G210" s="4">
        <f t="shared" si="12"/>
        <v>1.2895534781234247E-4</v>
      </c>
    </row>
    <row r="211" spans="1:7" hidden="1" outlineLevel="1">
      <c r="A211" t="s">
        <v>343</v>
      </c>
      <c r="B211" t="s">
        <v>344</v>
      </c>
      <c r="C211" s="37">
        <v>877775.28769271541</v>
      </c>
      <c r="D211" s="17">
        <v>891796.85098463472</v>
      </c>
      <c r="E211" s="17">
        <v>843019.84351101611</v>
      </c>
      <c r="F211" s="17">
        <f t="shared" si="11"/>
        <v>865071.42003250553</v>
      </c>
      <c r="G211" s="4">
        <f t="shared" si="12"/>
        <v>1.0787630088216739E-4</v>
      </c>
    </row>
    <row r="212" spans="1:7" hidden="1" outlineLevel="1">
      <c r="A212" t="s">
        <v>345</v>
      </c>
      <c r="B212" t="s">
        <v>346</v>
      </c>
      <c r="C212" s="37">
        <v>681962.86535969749</v>
      </c>
      <c r="D212" s="17">
        <v>672198.7231978667</v>
      </c>
      <c r="E212" s="17">
        <v>681409.34031078732</v>
      </c>
      <c r="F212" s="17">
        <f t="shared" si="11"/>
        <v>678431.38878129877</v>
      </c>
      <c r="G212" s="4">
        <f t="shared" si="12"/>
        <v>8.4601880179243507E-5</v>
      </c>
    </row>
    <row r="213" spans="1:7" hidden="1" outlineLevel="1">
      <c r="A213" t="s">
        <v>347</v>
      </c>
      <c r="B213" t="s">
        <v>348</v>
      </c>
      <c r="C213" s="37">
        <v>104363.10713848301</v>
      </c>
      <c r="D213" s="17">
        <v>164645.91808457483</v>
      </c>
      <c r="E213" s="17">
        <v>141187.48860587538</v>
      </c>
      <c r="F213" s="17">
        <f t="shared" si="11"/>
        <v>142869.56818754313</v>
      </c>
      <c r="G213" s="4">
        <f t="shared" si="12"/>
        <v>1.7816148086507829E-5</v>
      </c>
    </row>
    <row r="214" spans="1:7" hidden="1" outlineLevel="1">
      <c r="A214" t="s">
        <v>349</v>
      </c>
      <c r="B214" t="s">
        <v>350</v>
      </c>
      <c r="C214" s="37">
        <v>1504290.9209580759</v>
      </c>
      <c r="D214" s="17">
        <v>1504452.9599598418</v>
      </c>
      <c r="E214" s="17">
        <v>1486968.786070385</v>
      </c>
      <c r="F214" s="17">
        <f t="shared" si="11"/>
        <v>1495683.866514819</v>
      </c>
      <c r="G214" s="4">
        <f t="shared" si="12"/>
        <v>1.8651505421678747E-4</v>
      </c>
    </row>
    <row r="215" spans="1:7" hidden="1" outlineLevel="1">
      <c r="A215" t="s">
        <v>351</v>
      </c>
      <c r="B215" t="s">
        <v>352</v>
      </c>
      <c r="C215" s="37">
        <v>1452177.7661103474</v>
      </c>
      <c r="D215" s="17">
        <v>1521973.8290323257</v>
      </c>
      <c r="E215" s="17">
        <v>1496306.8657799922</v>
      </c>
      <c r="F215" s="17">
        <f t="shared" si="11"/>
        <v>1497507.6702524957</v>
      </c>
      <c r="G215" s="4">
        <f t="shared" si="12"/>
        <v>1.8674248653763358E-4</v>
      </c>
    </row>
    <row r="216" spans="1:7" hidden="1" outlineLevel="1">
      <c r="A216" t="s">
        <v>353</v>
      </c>
      <c r="B216" t="s">
        <v>354</v>
      </c>
      <c r="C216" s="37">
        <v>515572.21887703019</v>
      </c>
      <c r="D216" s="17">
        <v>533944.63441310031</v>
      </c>
      <c r="E216" s="17">
        <v>554236.31787748309</v>
      </c>
      <c r="F216" s="17">
        <f t="shared" si="11"/>
        <v>541028.40688927996</v>
      </c>
      <c r="G216" s="4">
        <f t="shared" si="12"/>
        <v>6.7467427377492807E-5</v>
      </c>
    </row>
    <row r="217" spans="1:7" hidden="1" outlineLevel="1">
      <c r="A217" t="s">
        <v>355</v>
      </c>
      <c r="B217" t="s">
        <v>356</v>
      </c>
      <c r="C217" s="37">
        <v>5277338.0146404756</v>
      </c>
      <c r="D217" s="17">
        <v>5817028.8446214693</v>
      </c>
      <c r="E217" s="17">
        <v>5893978.6787675135</v>
      </c>
      <c r="F217" s="17">
        <f t="shared" si="11"/>
        <v>5765555.2900309926</v>
      </c>
      <c r="G217" s="4">
        <f t="shared" si="12"/>
        <v>7.1897737321709751E-4</v>
      </c>
    </row>
    <row r="218" spans="1:7" hidden="1" outlineLevel="1">
      <c r="A218" t="s">
        <v>498</v>
      </c>
      <c r="B218" t="s">
        <v>360</v>
      </c>
      <c r="C218" s="37">
        <v>781955.47379041568</v>
      </c>
      <c r="D218" s="17">
        <v>736044.98674126121</v>
      </c>
      <c r="E218" s="17">
        <v>750329.79557398229</v>
      </c>
      <c r="F218" s="17">
        <f>IF(C218&gt;0,(+C218+(D218*2)+(E218*3))/6,IF(D218&gt;0,((D218*2)+(E218*3))/5,E218))</f>
        <v>750839.13899914746</v>
      </c>
      <c r="G218" s="4">
        <f t="shared" si="12"/>
        <v>9.3631285229300491E-5</v>
      </c>
    </row>
    <row r="219" spans="1:7" hidden="1" outlineLevel="1">
      <c r="A219" t="s">
        <v>499</v>
      </c>
      <c r="B219" t="s">
        <v>361</v>
      </c>
      <c r="C219" s="37">
        <v>382459.42876132927</v>
      </c>
      <c r="D219" s="17">
        <v>412907.49379304843</v>
      </c>
      <c r="E219" s="17">
        <v>447541.53313317685</v>
      </c>
      <c r="F219" s="17">
        <f>IF(C219&gt;0,(+C219+(D219*2)+(E219*3))/6,IF(D219&gt;0,((D219*2)+(E219*3))/5,E219))</f>
        <v>425149.83595782612</v>
      </c>
      <c r="G219" s="4">
        <f t="shared" si="12"/>
        <v>5.3017115768391941E-5</v>
      </c>
    </row>
    <row r="220" spans="1:7" hidden="1" outlineLevel="1">
      <c r="A220" t="s">
        <v>500</v>
      </c>
      <c r="B220" t="s">
        <v>357</v>
      </c>
      <c r="C220" s="37">
        <v>302912.85843678494</v>
      </c>
      <c r="D220" s="17">
        <v>347458.60488641926</v>
      </c>
      <c r="E220" s="17">
        <v>357415.73755164514</v>
      </c>
      <c r="F220" s="17">
        <f t="shared" si="11"/>
        <v>345012.88014409313</v>
      </c>
      <c r="G220" s="4">
        <f t="shared" si="12"/>
        <v>4.3023861850908021E-5</v>
      </c>
    </row>
    <row r="221" spans="1:7" hidden="1" outlineLevel="1">
      <c r="A221" t="s">
        <v>359</v>
      </c>
      <c r="B221" t="s">
        <v>358</v>
      </c>
      <c r="C221" s="37">
        <v>2622859.9906874197</v>
      </c>
      <c r="D221" s="17">
        <v>2776085.24852347</v>
      </c>
      <c r="E221" s="17">
        <v>2981542.4410211742</v>
      </c>
      <c r="F221" s="17">
        <f t="shared" si="11"/>
        <v>2853276.301799647</v>
      </c>
      <c r="G221" s="4">
        <f t="shared" si="12"/>
        <v>3.5580980449143816E-4</v>
      </c>
    </row>
    <row r="222" spans="1:7" hidden="1" outlineLevel="1">
      <c r="A222" t="s">
        <v>362</v>
      </c>
      <c r="B222" t="s">
        <v>363</v>
      </c>
      <c r="C222" s="37">
        <v>2406572.8915389027</v>
      </c>
      <c r="D222" s="17">
        <v>2452995.0671340064</v>
      </c>
      <c r="E222" s="17">
        <v>2578712.8606289923</v>
      </c>
      <c r="F222" s="17">
        <f t="shared" si="11"/>
        <v>2508116.9346156488</v>
      </c>
      <c r="G222" s="4">
        <f t="shared" si="12"/>
        <v>3.1276767538579697E-4</v>
      </c>
    </row>
    <row r="223" spans="1:7" hidden="1" outlineLevel="1">
      <c r="A223" t="s">
        <v>364</v>
      </c>
      <c r="B223" t="s">
        <v>365</v>
      </c>
      <c r="C223" s="37">
        <v>276292.12264662993</v>
      </c>
      <c r="D223" s="17">
        <v>292484.39785584225</v>
      </c>
      <c r="E223" s="17">
        <v>311004.0184186548</v>
      </c>
      <c r="F223" s="17">
        <f t="shared" si="11"/>
        <v>299045.49560237979</v>
      </c>
      <c r="G223" s="4">
        <f t="shared" si="12"/>
        <v>3.7291628314165093E-5</v>
      </c>
    </row>
    <row r="224" spans="1:7" hidden="1" outlineLevel="1">
      <c r="A224" t="s">
        <v>366</v>
      </c>
      <c r="B224" t="s">
        <v>367</v>
      </c>
      <c r="C224" s="37">
        <v>323523.11545499478</v>
      </c>
      <c r="D224" s="17">
        <v>364603.62687505624</v>
      </c>
      <c r="E224" s="17">
        <v>395619.97834226402</v>
      </c>
      <c r="F224" s="17">
        <f t="shared" si="11"/>
        <v>373265.05070531653</v>
      </c>
      <c r="G224" s="4">
        <f t="shared" si="12"/>
        <v>4.654696940186876E-5</v>
      </c>
    </row>
    <row r="225" spans="1:7" hidden="1" outlineLevel="1">
      <c r="A225" t="s">
        <v>368</v>
      </c>
      <c r="B225" t="s">
        <v>369</v>
      </c>
      <c r="C225" s="37">
        <v>4118998.372114202</v>
      </c>
      <c r="D225" s="17">
        <v>3894193.535268859</v>
      </c>
      <c r="E225" s="17">
        <v>3985799.6813793783</v>
      </c>
      <c r="F225" s="17">
        <f t="shared" si="11"/>
        <v>3977464.0811316757</v>
      </c>
      <c r="G225" s="4">
        <f t="shared" si="12"/>
        <v>4.9599848293225483E-4</v>
      </c>
    </row>
    <row r="226" spans="1:7" hidden="1" outlineLevel="1">
      <c r="A226" t="s">
        <v>370</v>
      </c>
      <c r="B226" t="s">
        <v>371</v>
      </c>
      <c r="C226" s="37">
        <v>385073.16032891884</v>
      </c>
      <c r="D226" s="17">
        <v>400856.2810932672</v>
      </c>
      <c r="E226" s="17">
        <v>425336.72283090506</v>
      </c>
      <c r="F226" s="17">
        <f t="shared" si="11"/>
        <v>410465.98183469474</v>
      </c>
      <c r="G226" s="4">
        <f t="shared" si="12"/>
        <v>5.1186006996543658E-5</v>
      </c>
    </row>
    <row r="227" spans="1:7" hidden="1" outlineLevel="1">
      <c r="A227" t="s">
        <v>372</v>
      </c>
      <c r="B227" t="s">
        <v>373</v>
      </c>
      <c r="C227" s="37">
        <v>542972.21973317768</v>
      </c>
      <c r="D227" s="17">
        <v>570173.92374780285</v>
      </c>
      <c r="E227" s="17">
        <v>587266.01084507629</v>
      </c>
      <c r="F227" s="17">
        <f t="shared" si="11"/>
        <v>574186.34996066871</v>
      </c>
      <c r="G227" s="4">
        <f t="shared" si="12"/>
        <v>7.1602295505801235E-5</v>
      </c>
    </row>
    <row r="228" spans="1:7" hidden="1" outlineLevel="1">
      <c r="A228" t="s">
        <v>374</v>
      </c>
      <c r="B228" t="s">
        <v>375</v>
      </c>
      <c r="C228" s="37">
        <v>666892.71108891605</v>
      </c>
      <c r="D228" s="17">
        <v>797118.79337677092</v>
      </c>
      <c r="E228" s="17">
        <v>859908.7251098546</v>
      </c>
      <c r="F228" s="17">
        <f t="shared" si="11"/>
        <v>806809.412195337</v>
      </c>
      <c r="G228" s="4">
        <f t="shared" si="12"/>
        <v>1.0061090089102514E-4</v>
      </c>
    </row>
    <row r="229" spans="1:7" hidden="1" outlineLevel="1">
      <c r="A229" t="s">
        <v>376</v>
      </c>
      <c r="B229" t="s">
        <v>377</v>
      </c>
      <c r="C229" s="37">
        <v>740681.74129006523</v>
      </c>
      <c r="D229" s="17">
        <v>764052.17315911164</v>
      </c>
      <c r="E229" s="17">
        <v>808719.39807667793</v>
      </c>
      <c r="F229" s="17">
        <f t="shared" si="11"/>
        <v>782490.71363972034</v>
      </c>
      <c r="G229" s="4">
        <f t="shared" si="12"/>
        <v>9.7578305914820907E-5</v>
      </c>
    </row>
    <row r="230" spans="1:7" hidden="1" outlineLevel="1">
      <c r="A230" t="s">
        <v>378</v>
      </c>
      <c r="B230" t="s">
        <v>379</v>
      </c>
      <c r="C230" s="37">
        <v>310028.18832851067</v>
      </c>
      <c r="D230" s="17">
        <v>355852.25325478381</v>
      </c>
      <c r="E230" s="17">
        <v>372247.8398044646</v>
      </c>
      <c r="F230" s="17">
        <f t="shared" si="11"/>
        <v>356412.70237524534</v>
      </c>
      <c r="G230" s="4">
        <f t="shared" si="12"/>
        <v>4.4445444652666506E-5</v>
      </c>
    </row>
    <row r="231" spans="1:7" hidden="1" outlineLevel="1">
      <c r="A231" t="s">
        <v>380</v>
      </c>
      <c r="B231" t="s">
        <v>381</v>
      </c>
      <c r="C231" s="37">
        <v>5615050.705944255</v>
      </c>
      <c r="D231" s="17">
        <v>6109406.0916774003</v>
      </c>
      <c r="E231" s="17">
        <v>6481642.4847754147</v>
      </c>
      <c r="F231" s="17">
        <f t="shared" si="11"/>
        <v>6213131.7239375496</v>
      </c>
      <c r="G231" s="4">
        <f t="shared" si="12"/>
        <v>7.7479113487166358E-4</v>
      </c>
    </row>
    <row r="232" spans="1:7" hidden="1" outlineLevel="1">
      <c r="A232" t="s">
        <v>382</v>
      </c>
      <c r="B232" t="s">
        <v>383</v>
      </c>
      <c r="C232" s="37">
        <v>997579.44611052284</v>
      </c>
      <c r="D232" s="17">
        <v>990345.65880513727</v>
      </c>
      <c r="E232" s="17">
        <v>1016481.7535459967</v>
      </c>
      <c r="F232" s="17">
        <f t="shared" si="11"/>
        <v>1004619.3373931312</v>
      </c>
      <c r="G232" s="4">
        <f t="shared" si="12"/>
        <v>1.2527823183500019E-4</v>
      </c>
    </row>
    <row r="233" spans="1:7" hidden="1" outlineLevel="1">
      <c r="A233" t="s">
        <v>384</v>
      </c>
      <c r="B233" t="s">
        <v>385</v>
      </c>
      <c r="C233" s="37">
        <v>348655.62789430382</v>
      </c>
      <c r="D233" s="17">
        <v>432015.76148573955</v>
      </c>
      <c r="E233" s="17">
        <v>415432.57310554531</v>
      </c>
      <c r="F233" s="17">
        <f t="shared" si="11"/>
        <v>409830.81169706985</v>
      </c>
      <c r="G233" s="4">
        <f t="shared" si="12"/>
        <v>5.1106799889140643E-5</v>
      </c>
    </row>
    <row r="234" spans="1:7" hidden="1" outlineLevel="1">
      <c r="A234" t="s">
        <v>386</v>
      </c>
      <c r="B234" t="s">
        <v>387</v>
      </c>
      <c r="C234" s="37">
        <v>400537.43583144841</v>
      </c>
      <c r="D234" s="17">
        <v>463525.84278287715</v>
      </c>
      <c r="E234" s="17">
        <v>482606.09558544587</v>
      </c>
      <c r="F234" s="17">
        <f t="shared" si="11"/>
        <v>462567.90135892341</v>
      </c>
      <c r="G234" s="4">
        <f t="shared" ref="G234:G266" si="13">+F234/$F$269</f>
        <v>5.7683230482348989E-5</v>
      </c>
    </row>
    <row r="235" spans="1:7" hidden="1" outlineLevel="1">
      <c r="A235" t="s">
        <v>388</v>
      </c>
      <c r="B235" t="s">
        <v>389</v>
      </c>
      <c r="C235" s="37">
        <v>1241262.9311795318</v>
      </c>
      <c r="D235" s="17">
        <v>1355129.4007264306</v>
      </c>
      <c r="E235" s="17">
        <v>1452888.2802847112</v>
      </c>
      <c r="F235" s="17">
        <f t="shared" si="11"/>
        <v>1385031.0955810877</v>
      </c>
      <c r="G235" s="4">
        <f t="shared" si="13"/>
        <v>1.7271641131370302E-4</v>
      </c>
    </row>
    <row r="236" spans="1:7" hidden="1" outlineLevel="1">
      <c r="A236" t="s">
        <v>527</v>
      </c>
      <c r="B236" t="s">
        <v>529</v>
      </c>
      <c r="C236" s="37">
        <v>154026.79074307514</v>
      </c>
      <c r="D236" s="17">
        <v>162730.08834855841</v>
      </c>
      <c r="E236" s="17">
        <v>172708.98810953519</v>
      </c>
      <c r="F236" s="17">
        <f>IF(C236&gt;0,(+C236+(D236*2)+(E236*3))/6,IF(D236&gt;0,((D236*2)+(E236*3))/5,E236))</f>
        <v>166268.98862813294</v>
      </c>
      <c r="G236" s="4">
        <f>+F236/$F$269</f>
        <v>2.0734107068232774E-5</v>
      </c>
    </row>
    <row r="237" spans="1:7" hidden="1" outlineLevel="1">
      <c r="A237" t="s">
        <v>390</v>
      </c>
      <c r="B237" t="s">
        <v>391</v>
      </c>
      <c r="C237" s="37">
        <v>850796.0902220034</v>
      </c>
      <c r="D237" s="17">
        <v>567153.24527948466</v>
      </c>
      <c r="E237" s="17">
        <v>684747.19696417043</v>
      </c>
      <c r="F237" s="17">
        <f t="shared" ref="F237:F266" si="14">IF(C237&gt;0,(+C237+(D237*2)+(E237*3))/6,IF(D237&gt;0,((D237*2)+(E237*3))/5,E237))</f>
        <v>673224.02861224732</v>
      </c>
      <c r="G237" s="4">
        <f t="shared" si="13"/>
        <v>8.3952510960251972E-5</v>
      </c>
    </row>
    <row r="238" spans="1:7" hidden="1" outlineLevel="1">
      <c r="A238" t="s">
        <v>392</v>
      </c>
      <c r="B238" t="s">
        <v>393</v>
      </c>
      <c r="C238" s="37">
        <v>954498.09117654758</v>
      </c>
      <c r="D238" s="17">
        <v>966974.58866769972</v>
      </c>
      <c r="E238" s="17">
        <v>871529.80448732805</v>
      </c>
      <c r="F238" s="17">
        <f t="shared" si="14"/>
        <v>917172.78032898856</v>
      </c>
      <c r="G238" s="4">
        <f t="shared" si="13"/>
        <v>1.1437345463104793E-4</v>
      </c>
    </row>
    <row r="239" spans="1:7" hidden="1" outlineLevel="1">
      <c r="A239" t="s">
        <v>394</v>
      </c>
      <c r="B239" t="s">
        <v>395</v>
      </c>
      <c r="C239" s="37">
        <v>3269482.6302219317</v>
      </c>
      <c r="D239" s="17">
        <v>3327319.4097307399</v>
      </c>
      <c r="E239" s="17">
        <v>3304894.2581125572</v>
      </c>
      <c r="F239" s="17">
        <f t="shared" si="14"/>
        <v>3306467.3706701808</v>
      </c>
      <c r="G239" s="4">
        <f t="shared" si="13"/>
        <v>4.1232372342399489E-4</v>
      </c>
    </row>
    <row r="240" spans="1:7" hidden="1" outlineLevel="1">
      <c r="A240" t="s">
        <v>396</v>
      </c>
      <c r="B240" t="s">
        <v>397</v>
      </c>
      <c r="C240" s="37">
        <v>341317.37980151718</v>
      </c>
      <c r="D240" s="17">
        <v>380980.66062973643</v>
      </c>
      <c r="E240" s="17">
        <v>413146.8199798658</v>
      </c>
      <c r="F240" s="17">
        <f t="shared" si="14"/>
        <v>390453.1935000979</v>
      </c>
      <c r="G240" s="4">
        <f t="shared" si="13"/>
        <v>4.869036845632581E-5</v>
      </c>
    </row>
    <row r="241" spans="1:7" hidden="1" outlineLevel="1">
      <c r="A241" t="s">
        <v>398</v>
      </c>
      <c r="B241" t="s">
        <v>399</v>
      </c>
      <c r="C241" s="37">
        <v>628994.07933459757</v>
      </c>
      <c r="D241" s="17">
        <v>657057.14510240045</v>
      </c>
      <c r="E241" s="17">
        <v>711654.20621972275</v>
      </c>
      <c r="F241" s="17">
        <f t="shared" si="14"/>
        <v>679678.49803309457</v>
      </c>
      <c r="G241" s="4">
        <f t="shared" si="13"/>
        <v>8.4757397434540886E-5</v>
      </c>
    </row>
    <row r="242" spans="1:7" hidden="1" outlineLevel="1">
      <c r="A242" t="s">
        <v>400</v>
      </c>
      <c r="B242" t="s">
        <v>401</v>
      </c>
      <c r="C242" s="37">
        <v>451638.15177979285</v>
      </c>
      <c r="D242" s="17">
        <v>473271.62867884908</v>
      </c>
      <c r="E242" s="17">
        <v>434583.9287566978</v>
      </c>
      <c r="F242" s="17">
        <f t="shared" si="14"/>
        <v>450322.19923459738</v>
      </c>
      <c r="G242" s="4">
        <f t="shared" si="13"/>
        <v>5.6156164605143666E-5</v>
      </c>
    </row>
    <row r="243" spans="1:7" hidden="1" outlineLevel="1">
      <c r="A243" t="s">
        <v>402</v>
      </c>
      <c r="B243" t="s">
        <v>403</v>
      </c>
      <c r="C243" s="37">
        <v>2130216.1721994751</v>
      </c>
      <c r="D243" s="17">
        <v>2128482.0214786739</v>
      </c>
      <c r="E243" s="17">
        <v>2133463.8317231461</v>
      </c>
      <c r="F243" s="17">
        <f t="shared" si="14"/>
        <v>2131261.9517210438</v>
      </c>
      <c r="G243" s="4">
        <f t="shared" si="13"/>
        <v>2.65773033576737E-4</v>
      </c>
    </row>
    <row r="244" spans="1:7" hidden="1" outlineLevel="1">
      <c r="A244" t="s">
        <v>404</v>
      </c>
      <c r="B244" t="s">
        <v>405</v>
      </c>
      <c r="C244" s="37">
        <v>322898.45626408397</v>
      </c>
      <c r="D244" s="17">
        <v>356668.84090639366</v>
      </c>
      <c r="E244" s="17">
        <v>372894.29579507385</v>
      </c>
      <c r="F244" s="17">
        <f t="shared" si="14"/>
        <v>359153.17091034882</v>
      </c>
      <c r="G244" s="4">
        <f t="shared" si="13"/>
        <v>4.4787187081563101E-5</v>
      </c>
    </row>
    <row r="245" spans="1:7" hidden="1" outlineLevel="1">
      <c r="A245" t="s">
        <v>406</v>
      </c>
      <c r="B245" t="s">
        <v>407</v>
      </c>
      <c r="C245" s="37">
        <v>2565768.6286355304</v>
      </c>
      <c r="D245" s="17">
        <v>2848658.1348374328</v>
      </c>
      <c r="E245" s="17">
        <v>2752816.7827980164</v>
      </c>
      <c r="F245" s="17">
        <f t="shared" si="14"/>
        <v>2753589.2077840739</v>
      </c>
      <c r="G245" s="4">
        <f t="shared" si="13"/>
        <v>3.4337860551865418E-4</v>
      </c>
    </row>
    <row r="246" spans="1:7" hidden="1" outlineLevel="1">
      <c r="A246" t="s">
        <v>408</v>
      </c>
      <c r="B246" t="s">
        <v>409</v>
      </c>
      <c r="C246" s="37">
        <v>716822.23767948546</v>
      </c>
      <c r="D246" s="17">
        <v>742409.36599373259</v>
      </c>
      <c r="E246" s="17">
        <v>785085.3567046019</v>
      </c>
      <c r="F246" s="17">
        <f t="shared" si="14"/>
        <v>759482.83996345941</v>
      </c>
      <c r="G246" s="4">
        <f t="shared" si="13"/>
        <v>9.4709173672229935E-5</v>
      </c>
    </row>
    <row r="247" spans="1:7" hidden="1" outlineLevel="1">
      <c r="A247" t="s">
        <v>410</v>
      </c>
      <c r="B247" t="s">
        <v>411</v>
      </c>
      <c r="C247" s="37">
        <v>13998458.364956554</v>
      </c>
      <c r="D247" s="17">
        <v>14702688.286419926</v>
      </c>
      <c r="E247" s="17">
        <v>14686558.0833843</v>
      </c>
      <c r="F247" s="17">
        <f t="shared" si="14"/>
        <v>14577251.531324884</v>
      </c>
      <c r="G247" s="4">
        <f t="shared" si="13"/>
        <v>1.8178151951536549E-3</v>
      </c>
    </row>
    <row r="248" spans="1:7" hidden="1" outlineLevel="1">
      <c r="A248" t="s">
        <v>412</v>
      </c>
      <c r="B248" t="s">
        <v>413</v>
      </c>
      <c r="C248" s="37">
        <v>3281064.8109657615</v>
      </c>
      <c r="D248" s="17">
        <v>3384101.8824238414</v>
      </c>
      <c r="E248" s="17">
        <v>3484945.2198385028</v>
      </c>
      <c r="F248" s="17">
        <f t="shared" si="14"/>
        <v>3417350.7058881582</v>
      </c>
      <c r="G248" s="4">
        <f t="shared" si="13"/>
        <v>4.2615111819834E-4</v>
      </c>
    </row>
    <row r="249" spans="1:7" hidden="1" outlineLevel="1">
      <c r="A249" t="s">
        <v>414</v>
      </c>
      <c r="B249" t="s">
        <v>415</v>
      </c>
      <c r="C249" s="37">
        <v>991290.70662558568</v>
      </c>
      <c r="D249" s="17">
        <v>1067661.9807605057</v>
      </c>
      <c r="E249" s="17">
        <v>1072807.2059843333</v>
      </c>
      <c r="F249" s="17">
        <f t="shared" si="14"/>
        <v>1057506.0476832662</v>
      </c>
      <c r="G249" s="4">
        <f t="shared" si="13"/>
        <v>1.318733204482759E-4</v>
      </c>
    </row>
    <row r="250" spans="1:7" hidden="1" outlineLevel="1">
      <c r="A250" t="s">
        <v>416</v>
      </c>
      <c r="B250" t="s">
        <v>417</v>
      </c>
      <c r="C250" s="37">
        <v>4654056.641801578</v>
      </c>
      <c r="D250" s="17">
        <v>6189427.9025571328</v>
      </c>
      <c r="E250" s="17">
        <v>6977780.3999734344</v>
      </c>
      <c r="F250" s="17">
        <f t="shared" si="14"/>
        <v>6327708.9411393581</v>
      </c>
      <c r="G250" s="4">
        <f t="shared" si="13"/>
        <v>7.8907916482026511E-4</v>
      </c>
    </row>
    <row r="251" spans="1:7" hidden="1" outlineLevel="1">
      <c r="A251" t="s">
        <v>418</v>
      </c>
      <c r="B251" t="s">
        <v>419</v>
      </c>
      <c r="C251" s="37">
        <v>13289660.139042389</v>
      </c>
      <c r="D251" s="17">
        <v>12786899.854489207</v>
      </c>
      <c r="E251" s="17">
        <v>12607435.107431669</v>
      </c>
      <c r="F251" s="17">
        <f t="shared" si="14"/>
        <v>12780960.861719303</v>
      </c>
      <c r="G251" s="4">
        <f t="shared" si="13"/>
        <v>1.5938138141591005E-3</v>
      </c>
    </row>
    <row r="252" spans="1:7" hidden="1" outlineLevel="1">
      <c r="A252" t="s">
        <v>420</v>
      </c>
      <c r="B252" t="s">
        <v>421</v>
      </c>
      <c r="C252" s="37">
        <v>233204.78496976377</v>
      </c>
      <c r="D252" s="17">
        <v>241958.56759857829</v>
      </c>
      <c r="E252" s="17">
        <v>248350.74082666007</v>
      </c>
      <c r="F252" s="17">
        <f t="shared" si="14"/>
        <v>243695.6904411501</v>
      </c>
      <c r="G252" s="4">
        <f t="shared" si="13"/>
        <v>3.0389386375438469E-5</v>
      </c>
    </row>
    <row r="253" spans="1:7" hidden="1" outlineLevel="1">
      <c r="A253" t="s">
        <v>422</v>
      </c>
      <c r="B253" t="s">
        <v>423</v>
      </c>
      <c r="C253" s="37">
        <v>578427.28778194939</v>
      </c>
      <c r="D253" s="17">
        <v>607464.87625180685</v>
      </c>
      <c r="E253" s="17">
        <v>674582.69489708473</v>
      </c>
      <c r="F253" s="17">
        <f t="shared" si="14"/>
        <v>636184.18749613629</v>
      </c>
      <c r="G253" s="4">
        <f t="shared" si="13"/>
        <v>7.9333561643074056E-5</v>
      </c>
    </row>
    <row r="254" spans="1:7" hidden="1" outlineLevel="1">
      <c r="A254" t="s">
        <v>424</v>
      </c>
      <c r="B254" t="s">
        <v>425</v>
      </c>
      <c r="C254" s="37">
        <v>1926643.7700462639</v>
      </c>
      <c r="D254" s="17">
        <v>2155533.6293256828</v>
      </c>
      <c r="E254" s="17">
        <v>2192272.3381479108</v>
      </c>
      <c r="F254" s="17">
        <f t="shared" si="14"/>
        <v>2135754.6738568936</v>
      </c>
      <c r="G254" s="4">
        <f t="shared" si="13"/>
        <v>2.6633328586768505E-4</v>
      </c>
    </row>
    <row r="255" spans="1:7" hidden="1" outlineLevel="1">
      <c r="A255" t="s">
        <v>426</v>
      </c>
      <c r="B255" t="s">
        <v>427</v>
      </c>
      <c r="C255" s="37">
        <v>321076.47996461357</v>
      </c>
      <c r="D255" s="17">
        <v>318186.07284768147</v>
      </c>
      <c r="E255" s="17">
        <v>376339.10169786389</v>
      </c>
      <c r="F255" s="17">
        <f t="shared" si="14"/>
        <v>347744.32179226138</v>
      </c>
      <c r="G255" s="4">
        <f t="shared" si="13"/>
        <v>4.3364478607231809E-5</v>
      </c>
    </row>
    <row r="256" spans="1:7" hidden="1" outlineLevel="1">
      <c r="A256" t="s">
        <v>428</v>
      </c>
      <c r="B256" t="s">
        <v>429</v>
      </c>
      <c r="C256" s="37">
        <v>463416.10415891604</v>
      </c>
      <c r="D256" s="17">
        <v>493085.37894687254</v>
      </c>
      <c r="E256" s="17">
        <v>521356.73823659489</v>
      </c>
      <c r="F256" s="17">
        <f t="shared" si="14"/>
        <v>502276.17946040764</v>
      </c>
      <c r="G256" s="4">
        <f t="shared" si="13"/>
        <v>6.2634939736398246E-5</v>
      </c>
    </row>
    <row r="257" spans="1:7" hidden="1" outlineLevel="1">
      <c r="A257" t="s">
        <v>430</v>
      </c>
      <c r="B257" t="s">
        <v>431</v>
      </c>
      <c r="C257" s="37">
        <v>2532622.0094805406</v>
      </c>
      <c r="D257" s="17">
        <v>2568601.5880632596</v>
      </c>
      <c r="E257" s="17">
        <v>2614306.3071975922</v>
      </c>
      <c r="F257" s="17">
        <f t="shared" si="14"/>
        <v>2585457.3511999729</v>
      </c>
      <c r="G257" s="4">
        <f t="shared" si="13"/>
        <v>3.2241219473599025E-4</v>
      </c>
    </row>
    <row r="258" spans="1:7" hidden="1" outlineLevel="1">
      <c r="A258" t="s">
        <v>432</v>
      </c>
      <c r="B258" t="s">
        <v>433</v>
      </c>
      <c r="C258" s="37">
        <v>1095777.2080201451</v>
      </c>
      <c r="D258" s="17">
        <v>1158483.9026323068</v>
      </c>
      <c r="E258" s="17">
        <v>1067478.7879206236</v>
      </c>
      <c r="F258" s="17">
        <f t="shared" si="14"/>
        <v>1102530.2295077716</v>
      </c>
      <c r="G258" s="4">
        <f t="shared" si="13"/>
        <v>1.3748793454024445E-4</v>
      </c>
    </row>
    <row r="259" spans="1:7" hidden="1" outlineLevel="1">
      <c r="A259" t="s">
        <v>434</v>
      </c>
      <c r="B259" t="s">
        <v>435</v>
      </c>
      <c r="C259" s="37">
        <v>1610915.9169460502</v>
      </c>
      <c r="D259" s="17">
        <v>1784347.9618380852</v>
      </c>
      <c r="E259" s="17">
        <v>1876200.5117841321</v>
      </c>
      <c r="F259" s="17">
        <f t="shared" si="14"/>
        <v>1801368.8959957694</v>
      </c>
      <c r="G259" s="4">
        <f t="shared" si="13"/>
        <v>2.2463464694847445E-4</v>
      </c>
    </row>
    <row r="260" spans="1:7" hidden="1" outlineLevel="1">
      <c r="A260" t="s">
        <v>436</v>
      </c>
      <c r="B260" t="s">
        <v>437</v>
      </c>
      <c r="C260" s="37">
        <v>114498.04568898636</v>
      </c>
      <c r="D260" s="17">
        <v>115002.77851362065</v>
      </c>
      <c r="E260" s="17">
        <v>128421.75886062956</v>
      </c>
      <c r="F260" s="17">
        <f t="shared" si="14"/>
        <v>121628.14654968605</v>
      </c>
      <c r="G260" s="4">
        <f t="shared" si="13"/>
        <v>1.5167296282243679E-5</v>
      </c>
    </row>
    <row r="261" spans="1:7" hidden="1" outlineLevel="1">
      <c r="A261" t="s">
        <v>438</v>
      </c>
      <c r="B261" t="s">
        <v>439</v>
      </c>
      <c r="C261" s="37">
        <v>1014975.6962452591</v>
      </c>
      <c r="D261" s="17">
        <v>1071576.2538013186</v>
      </c>
      <c r="E261" s="17">
        <v>1029410.792906547</v>
      </c>
      <c r="F261" s="17">
        <f t="shared" si="14"/>
        <v>1041060.0970945895</v>
      </c>
      <c r="G261" s="4">
        <f t="shared" si="13"/>
        <v>1.2982247438757645E-4</v>
      </c>
    </row>
    <row r="262" spans="1:7" hidden="1" outlineLevel="1">
      <c r="A262" t="s">
        <v>440</v>
      </c>
      <c r="B262" t="s">
        <v>441</v>
      </c>
      <c r="C262" s="37">
        <v>164531.2187896322</v>
      </c>
      <c r="D262" s="17">
        <v>171215.57723584076</v>
      </c>
      <c r="E262" s="17">
        <v>209542.29497596153</v>
      </c>
      <c r="F262" s="17">
        <f t="shared" si="14"/>
        <v>189264.87636486639</v>
      </c>
      <c r="G262" s="4">
        <f t="shared" si="13"/>
        <v>2.3601744637911343E-5</v>
      </c>
    </row>
    <row r="263" spans="1:7" hidden="1" outlineLevel="1">
      <c r="A263" t="s">
        <v>442</v>
      </c>
      <c r="B263" t="s">
        <v>443</v>
      </c>
      <c r="C263" s="37">
        <v>4094010.7068539006</v>
      </c>
      <c r="D263" s="17">
        <v>4491606.0532719819</v>
      </c>
      <c r="E263" s="17">
        <v>4704651.3044113582</v>
      </c>
      <c r="F263" s="17">
        <f t="shared" si="14"/>
        <v>4531862.7877719896</v>
      </c>
      <c r="G263" s="4">
        <f t="shared" si="13"/>
        <v>5.651332159742592E-4</v>
      </c>
    </row>
    <row r="264" spans="1:7" hidden="1" outlineLevel="1">
      <c r="A264" t="s">
        <v>444</v>
      </c>
      <c r="B264" t="s">
        <v>445</v>
      </c>
      <c r="C264" s="37">
        <v>70244.732795741118</v>
      </c>
      <c r="D264" s="17">
        <v>70965.774504090543</v>
      </c>
      <c r="E264" s="17">
        <v>99679.222757071824</v>
      </c>
      <c r="F264" s="17">
        <f t="shared" si="14"/>
        <v>85202.325012522939</v>
      </c>
      <c r="G264" s="4">
        <f t="shared" si="13"/>
        <v>1.0624916551474759E-5</v>
      </c>
    </row>
    <row r="265" spans="1:7" hidden="1" outlineLevel="1">
      <c r="A265" t="s">
        <v>446</v>
      </c>
      <c r="B265" t="s">
        <v>447</v>
      </c>
      <c r="C265" s="37">
        <v>415098.23712349113</v>
      </c>
      <c r="D265" s="17">
        <v>434650.42934594082</v>
      </c>
      <c r="E265" s="17">
        <v>450856.02219819161</v>
      </c>
      <c r="F265" s="17">
        <f t="shared" si="14"/>
        <v>439494.52706832456</v>
      </c>
      <c r="G265" s="4">
        <f t="shared" si="13"/>
        <v>5.4805930169681189E-5</v>
      </c>
    </row>
    <row r="266" spans="1:7" hidden="1" outlineLevel="1">
      <c r="A266" t="s">
        <v>448</v>
      </c>
      <c r="B266" t="s">
        <v>449</v>
      </c>
      <c r="C266" s="23">
        <v>284084.38689903199</v>
      </c>
      <c r="D266" s="23">
        <v>292940.51093191962</v>
      </c>
      <c r="E266" s="23">
        <v>328083.60355705314</v>
      </c>
      <c r="F266" s="23">
        <f t="shared" si="14"/>
        <v>309036.03657233849</v>
      </c>
      <c r="G266" s="31">
        <f t="shared" si="13"/>
        <v>3.8537470655841795E-5</v>
      </c>
    </row>
    <row r="267" spans="1:7" collapsed="1">
      <c r="B267" t="s">
        <v>493</v>
      </c>
      <c r="C267" s="37">
        <f>SUBTOTAL(9,C146:C266)</f>
        <v>256688530.19850639</v>
      </c>
      <c r="D267" s="37">
        <f>SUBTOTAL(9,D146:D266)</f>
        <v>268574485.19950759</v>
      </c>
      <c r="E267" s="37">
        <f>SUBTOTAL(9,E146:E266)</f>
        <v>274615784.051108</v>
      </c>
      <c r="F267" s="17">
        <f>SUBTOTAL(9,F146:F266)</f>
        <v>269614142.12514091</v>
      </c>
      <c r="G267" s="4">
        <f>SUBTOTAL(9,G146:G266)</f>
        <v>3.3621474070760826E-2</v>
      </c>
    </row>
    <row r="268" spans="1:7">
      <c r="C268" s="17"/>
      <c r="D268" s="17"/>
      <c r="E268" s="17"/>
      <c r="F268" s="17"/>
    </row>
    <row r="269" spans="1:7" ht="13.5" thickBot="1">
      <c r="C269" s="18">
        <f>SUBTOTAL(9,C5:C268)</f>
        <v>7262698149.8985147</v>
      </c>
      <c r="D269" s="18">
        <f>SUBTOTAL(9,D5:D268)</f>
        <v>7912009390.5995092</v>
      </c>
      <c r="E269" s="18">
        <f>SUBTOTAL(9,E5:E268)</f>
        <v>8313811767.37111</v>
      </c>
      <c r="F269" s="18">
        <f>SUBTOTAL(9,F5:F268)</f>
        <v>8019105336.0034809</v>
      </c>
      <c r="G269" s="13">
        <f>SUBTOTAL(9,G5:G268)</f>
        <v>0.99999999999999978</v>
      </c>
    </row>
    <row r="270" spans="1:7" ht="13.5" thickTop="1"/>
    <row r="271" spans="1:7">
      <c r="C271" s="6"/>
      <c r="D271" s="6"/>
      <c r="E271" s="41"/>
    </row>
    <row r="273" spans="5:6">
      <c r="E273" s="17"/>
      <c r="F273" s="17"/>
    </row>
  </sheetData>
  <sheetProtection sheet="1" formatCells="0" formatColumns="0" formatRows="0" insertColumns="0" insertRows="0" insertHyperlinks="0" deleteColumns="0" deleteRows="0" sort="0" autoFilter="0" pivotTables="0"/>
  <phoneticPr fontId="7" type="noConversion"/>
  <printOptions horizontalCentered="1"/>
  <pageMargins left="0.17" right="0.17" top="0.75" bottom="0.5" header="0.25" footer="0.25"/>
  <pageSetup fitToHeight="6" orientation="landscape" horizontalDpi="200" verticalDpi="200" r:id="rId1"/>
  <headerFooter alignWithMargins="0">
    <oddHeader>&amp;C&amp;"Arial,Bold"&amp;14
Payroll Data
FY 2012 Assessments</oddHeader>
    <oddFooter>&amp;L&amp;D&amp;CPage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AF278"/>
  <sheetViews>
    <sheetView workbookViewId="0">
      <pane xSplit="2" ySplit="3" topLeftCell="G141" activePane="bottomRight" state="frozen"/>
      <selection activeCell="T274" sqref="T274"/>
      <selection pane="topRight" activeCell="T274" sqref="T274"/>
      <selection pane="bottomLeft" activeCell="T274" sqref="T274"/>
      <selection pane="bottomRight"/>
    </sheetView>
  </sheetViews>
  <sheetFormatPr defaultRowHeight="12.75" outlineLevelRow="1"/>
  <cols>
    <col min="1" max="1" width="5.28515625" customWidth="1"/>
    <col min="2" max="2" width="19.85546875" customWidth="1"/>
    <col min="3" max="6" width="10.42578125" hidden="1" customWidth="1"/>
    <col min="7" max="7" width="10.42578125" customWidth="1"/>
    <col min="8" max="11" width="10.42578125" hidden="1" customWidth="1"/>
    <col min="12" max="12" width="10.85546875" bestFit="1" customWidth="1"/>
    <col min="13" max="16" width="10.42578125" hidden="1" customWidth="1"/>
    <col min="17" max="17" width="10.85546875" bestFit="1" customWidth="1"/>
    <col min="18" max="18" width="10.7109375" bestFit="1" customWidth="1"/>
    <col min="19" max="19" width="2.140625" customWidth="1"/>
    <col min="20" max="20" width="9" customWidth="1"/>
    <col min="21" max="21" width="2.140625" customWidth="1"/>
    <col min="22" max="23" width="8.5703125" customWidth="1"/>
    <col min="24" max="24" width="8.5703125" bestFit="1" customWidth="1"/>
    <col min="25" max="25" width="1.5703125" customWidth="1"/>
    <col min="26" max="28" width="7.28515625" bestFit="1" customWidth="1"/>
    <col min="29" max="29" width="2.5703125" customWidth="1"/>
  </cols>
  <sheetData>
    <row r="1" spans="1:30">
      <c r="T1" s="1" t="s">
        <v>457</v>
      </c>
      <c r="Z1" s="1"/>
      <c r="AA1" s="1"/>
      <c r="AB1" s="1"/>
      <c r="AC1" s="1"/>
      <c r="AD1" s="1" t="s">
        <v>452</v>
      </c>
    </row>
    <row r="2" spans="1:30">
      <c r="A2" s="20" t="s">
        <v>470</v>
      </c>
      <c r="B2" s="20"/>
      <c r="C2" s="21">
        <v>2008</v>
      </c>
      <c r="D2" s="22"/>
      <c r="E2" s="22"/>
      <c r="F2" s="22"/>
      <c r="G2" s="2" t="s">
        <v>567</v>
      </c>
      <c r="H2" s="21">
        <v>2009</v>
      </c>
      <c r="I2" s="22"/>
      <c r="J2" s="22"/>
      <c r="K2" s="22"/>
      <c r="L2" s="2" t="s">
        <v>576</v>
      </c>
      <c r="M2" s="21">
        <v>2010</v>
      </c>
      <c r="N2" s="22"/>
      <c r="O2" s="22"/>
      <c r="P2" s="22"/>
      <c r="Q2" s="2" t="s">
        <v>580</v>
      </c>
      <c r="R2" s="1" t="s">
        <v>456</v>
      </c>
      <c r="T2" s="1" t="s">
        <v>3</v>
      </c>
      <c r="V2" s="29" t="s">
        <v>524</v>
      </c>
      <c r="W2" s="29" t="s">
        <v>575</v>
      </c>
      <c r="X2" s="29" t="s">
        <v>579</v>
      </c>
      <c r="Z2" s="29" t="s">
        <v>524</v>
      </c>
      <c r="AA2" s="29" t="s">
        <v>575</v>
      </c>
      <c r="AB2" s="29" t="s">
        <v>579</v>
      </c>
      <c r="AC2" s="1"/>
      <c r="AD2" s="1" t="s">
        <v>456</v>
      </c>
    </row>
    <row r="3" spans="1:30">
      <c r="A3" s="2" t="s">
        <v>468</v>
      </c>
      <c r="B3" s="2" t="s">
        <v>469</v>
      </c>
      <c r="C3" s="2" t="s">
        <v>472</v>
      </c>
      <c r="D3" s="2" t="s">
        <v>473</v>
      </c>
      <c r="E3" s="2" t="s">
        <v>474</v>
      </c>
      <c r="F3" s="2" t="s">
        <v>475</v>
      </c>
      <c r="G3" s="2" t="s">
        <v>457</v>
      </c>
      <c r="H3" s="2" t="s">
        <v>472</v>
      </c>
      <c r="I3" s="2" t="s">
        <v>473</v>
      </c>
      <c r="J3" s="2" t="s">
        <v>474</v>
      </c>
      <c r="K3" s="2" t="s">
        <v>475</v>
      </c>
      <c r="L3" s="2" t="s">
        <v>457</v>
      </c>
      <c r="M3" s="2" t="s">
        <v>472</v>
      </c>
      <c r="N3" s="2" t="s">
        <v>473</v>
      </c>
      <c r="O3" s="2" t="s">
        <v>474</v>
      </c>
      <c r="P3" s="2" t="s">
        <v>475</v>
      </c>
      <c r="Q3" s="2" t="s">
        <v>457</v>
      </c>
      <c r="R3" s="2" t="s">
        <v>488</v>
      </c>
      <c r="T3" s="3" t="s">
        <v>5</v>
      </c>
      <c r="V3" s="2" t="s">
        <v>458</v>
      </c>
      <c r="W3" s="2" t="s">
        <v>458</v>
      </c>
      <c r="X3" s="2" t="s">
        <v>458</v>
      </c>
      <c r="Z3" s="2" t="s">
        <v>2</v>
      </c>
      <c r="AA3" s="2" t="s">
        <v>2</v>
      </c>
      <c r="AB3" s="2" t="s">
        <v>2</v>
      </c>
      <c r="AD3" s="2" t="s">
        <v>459</v>
      </c>
    </row>
    <row r="4" spans="1:30" ht="3" customHeight="1"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Z4" s="7"/>
      <c r="AA4" s="7"/>
      <c r="AB4" s="7"/>
      <c r="AD4" s="7"/>
    </row>
    <row r="5" spans="1:30">
      <c r="A5" t="s">
        <v>7</v>
      </c>
      <c r="B5" t="s">
        <v>534</v>
      </c>
      <c r="C5" s="17">
        <v>543.91436538461505</v>
      </c>
      <c r="D5" s="17">
        <v>529.94100000000003</v>
      </c>
      <c r="E5" s="17">
        <v>533.82617307692306</v>
      </c>
      <c r="F5" s="17">
        <v>549.46199999999999</v>
      </c>
      <c r="G5" s="17">
        <f t="shared" ref="G5:G51" si="0">AVERAGE(C5:F5)</f>
        <v>539.28588461538459</v>
      </c>
      <c r="H5" s="17">
        <v>536.86430769230799</v>
      </c>
      <c r="I5" s="17">
        <v>622.270692307692</v>
      </c>
      <c r="J5" s="17">
        <v>694.01696153846206</v>
      </c>
      <c r="K5" s="17">
        <v>628.42821969697002</v>
      </c>
      <c r="L5" s="17">
        <f t="shared" ref="L5:L55" si="1">AVERAGE(H5:K5)</f>
        <v>620.39504530885802</v>
      </c>
      <c r="M5" s="17">
        <v>553.15711538461505</v>
      </c>
      <c r="N5" s="17">
        <v>542.39431640625003</v>
      </c>
      <c r="O5" s="17">
        <v>541.75257575757598</v>
      </c>
      <c r="P5" s="17">
        <v>529.49401515151499</v>
      </c>
      <c r="Q5" s="17">
        <f t="shared" ref="Q5:Q55" si="2">AVERAGE(M5:P5)</f>
        <v>541.69950567498904</v>
      </c>
      <c r="R5" s="17">
        <f t="shared" ref="R5:R36" si="3">IF(G5&gt;0,(+G5+(L5*2)+(Q5*3))/6,IF(L5&gt;0,((L5*2)+(Q5*3))/5,Q5))</f>
        <v>567.52908204301127</v>
      </c>
      <c r="T5" s="7">
        <f t="shared" ref="T5:T37" si="4">+R5/$R$269</f>
        <v>3.0279543720204845E-3</v>
      </c>
      <c r="V5" s="30">
        <f>+claims!D5</f>
        <v>2</v>
      </c>
      <c r="W5" s="30">
        <f>+claims!E5</f>
        <v>4</v>
      </c>
      <c r="X5" s="30">
        <f>+claims!F5</f>
        <v>0</v>
      </c>
      <c r="Z5" s="7">
        <f t="shared" ref="Z5:Z54" si="5">IF(G5&gt;100,IF(V5&lt;1,0,+V5/G5),IF(V5&lt;1,0,+V5/100))</f>
        <v>3.7086081001849098E-3</v>
      </c>
      <c r="AA5" s="7">
        <f t="shared" ref="AA5:AA54" si="6">IF(L5&gt;100,IF(W5&lt;1,0,+W5/L5),IF(W5&lt;1,0,+W5/100))</f>
        <v>6.4475047475735991E-3</v>
      </c>
      <c r="AB5" s="7">
        <f>IF(Q5&gt;100,IF(X5&lt;1,0,+X5/Q5),IF(X5&lt;1,0,+X5/100))</f>
        <v>0</v>
      </c>
      <c r="AD5" s="7">
        <f t="shared" ref="AD5:AD67" si="7">(+Z5+(AA5*2)+(AB5*3))/6</f>
        <v>2.7672695992220181E-3</v>
      </c>
    </row>
    <row r="6" spans="1:30">
      <c r="A6" t="s">
        <v>8</v>
      </c>
      <c r="B6" t="s">
        <v>535</v>
      </c>
      <c r="C6" s="17">
        <v>762.40919230769202</v>
      </c>
      <c r="D6" s="17">
        <v>756.68971153846201</v>
      </c>
      <c r="E6" s="17">
        <v>732.33332692307704</v>
      </c>
      <c r="F6" s="17">
        <v>765.18778846153896</v>
      </c>
      <c r="G6" s="17">
        <f t="shared" si="0"/>
        <v>754.15500480769242</v>
      </c>
      <c r="H6" s="17">
        <v>706.39938461538497</v>
      </c>
      <c r="I6" s="17">
        <v>904.72275000000002</v>
      </c>
      <c r="J6" s="17">
        <v>1055.3396153846199</v>
      </c>
      <c r="K6" s="17">
        <v>899.30755681818198</v>
      </c>
      <c r="L6" s="17">
        <f t="shared" si="1"/>
        <v>891.44232670454676</v>
      </c>
      <c r="M6" s="17">
        <v>787.90219230769196</v>
      </c>
      <c r="N6" s="17">
        <v>769.90273437500002</v>
      </c>
      <c r="O6" s="17">
        <v>772.28729166666699</v>
      </c>
      <c r="P6" s="17">
        <v>770.75725378787899</v>
      </c>
      <c r="Q6" s="17">
        <f t="shared" si="2"/>
        <v>775.21236803430952</v>
      </c>
      <c r="R6" s="17">
        <f t="shared" si="3"/>
        <v>810.44612705328575</v>
      </c>
      <c r="T6" s="7">
        <f t="shared" si="4"/>
        <v>4.3239967278224604E-3</v>
      </c>
      <c r="V6" s="30">
        <f>+claims!D6</f>
        <v>1</v>
      </c>
      <c r="W6" s="30">
        <f>+claims!E6</f>
        <v>1</v>
      </c>
      <c r="X6" s="30">
        <f>+claims!F6</f>
        <v>0</v>
      </c>
      <c r="Z6" s="7">
        <f t="shared" si="5"/>
        <v>1.3259873548873383E-3</v>
      </c>
      <c r="AA6" s="7">
        <f t="shared" si="6"/>
        <v>1.1217775620962105E-3</v>
      </c>
      <c r="AB6" s="7">
        <f>IF(Q6&gt;100,IF(X6&lt;1,0,+X6/Q6),IF(X6&lt;1,0,+X6/100))</f>
        <v>0</v>
      </c>
      <c r="AD6" s="7">
        <f t="shared" si="7"/>
        <v>5.9492374651329326E-4</v>
      </c>
    </row>
    <row r="7" spans="1:30">
      <c r="A7" t="s">
        <v>9</v>
      </c>
      <c r="B7" t="s">
        <v>10</v>
      </c>
      <c r="C7" s="17">
        <v>405.79230769230799</v>
      </c>
      <c r="D7" s="17">
        <v>402.77209615384601</v>
      </c>
      <c r="E7" s="17">
        <v>399.02692307692303</v>
      </c>
      <c r="F7" s="17">
        <v>399.33630769230803</v>
      </c>
      <c r="G7" s="17">
        <f t="shared" si="0"/>
        <v>401.73190865384623</v>
      </c>
      <c r="H7" s="17">
        <v>442.451980769231</v>
      </c>
      <c r="I7" s="17">
        <v>525.00873076923097</v>
      </c>
      <c r="J7" s="17">
        <v>535.461538461538</v>
      </c>
      <c r="K7" s="17">
        <v>438.20664772727298</v>
      </c>
      <c r="L7" s="17">
        <f t="shared" si="1"/>
        <v>485.28222443181824</v>
      </c>
      <c r="M7" s="17">
        <v>414.85709615384599</v>
      </c>
      <c r="N7" s="17">
        <v>412.3359375</v>
      </c>
      <c r="O7" s="17">
        <v>409.375</v>
      </c>
      <c r="P7" s="17">
        <v>411.94886363636402</v>
      </c>
      <c r="Q7" s="17">
        <f t="shared" si="2"/>
        <v>412.12922432255249</v>
      </c>
      <c r="R7" s="17">
        <f t="shared" si="3"/>
        <v>434.7806717475234</v>
      </c>
      <c r="T7" s="7">
        <f t="shared" si="4"/>
        <v>2.3196979283400731E-3</v>
      </c>
      <c r="V7" s="30">
        <f>+claims!D7</f>
        <v>3</v>
      </c>
      <c r="W7" s="30">
        <f>+claims!E7</f>
        <v>2</v>
      </c>
      <c r="X7" s="30">
        <f>+claims!F7</f>
        <v>0</v>
      </c>
      <c r="Z7" s="7">
        <f t="shared" si="5"/>
        <v>7.4676667085087356E-3</v>
      </c>
      <c r="AA7" s="7">
        <f t="shared" si="6"/>
        <v>4.1213131231865232E-3</v>
      </c>
      <c r="AB7" s="7">
        <f>IF(Q7&gt;100,IF(X7&lt;1,0,+X7/Q7),IF(X7&lt;1,0,+X7/100))</f>
        <v>0</v>
      </c>
      <c r="AD7" s="7">
        <f t="shared" si="7"/>
        <v>2.6183821591469637E-3</v>
      </c>
    </row>
    <row r="8" spans="1:30">
      <c r="A8" t="s">
        <v>11</v>
      </c>
      <c r="B8" t="s">
        <v>12</v>
      </c>
      <c r="C8" s="17">
        <v>142.84423076923099</v>
      </c>
      <c r="D8" s="17">
        <v>145.13942307692301</v>
      </c>
      <c r="E8" s="17">
        <v>146.34615384615401</v>
      </c>
      <c r="F8" s="17">
        <v>151.67346153846199</v>
      </c>
      <c r="G8" s="17">
        <f t="shared" si="0"/>
        <v>146.5008173076925</v>
      </c>
      <c r="H8" s="17">
        <v>152.63461538461499</v>
      </c>
      <c r="I8" s="17">
        <v>154.06019230769201</v>
      </c>
      <c r="J8" s="17">
        <v>154.467307692308</v>
      </c>
      <c r="K8" s="17">
        <v>151.24431818181799</v>
      </c>
      <c r="L8" s="17">
        <f t="shared" si="1"/>
        <v>153.10160839160824</v>
      </c>
      <c r="M8" s="17">
        <v>150.03461538461499</v>
      </c>
      <c r="N8" s="17">
        <v>153.06308593750001</v>
      </c>
      <c r="O8" s="17">
        <v>155.30681818181799</v>
      </c>
      <c r="P8" s="17">
        <v>158.063446969697</v>
      </c>
      <c r="Q8" s="17">
        <f t="shared" si="2"/>
        <v>154.1169916184075</v>
      </c>
      <c r="R8" s="17">
        <f t="shared" si="3"/>
        <v>152.50916815768858</v>
      </c>
      <c r="T8" s="7">
        <f t="shared" si="4"/>
        <v>8.1368658824303684E-4</v>
      </c>
      <c r="V8" s="30">
        <f>+claims!D8</f>
        <v>0</v>
      </c>
      <c r="W8" s="30">
        <f>+claims!E8</f>
        <v>0</v>
      </c>
      <c r="X8" s="30">
        <f>+claims!F8</f>
        <v>0</v>
      </c>
      <c r="Z8" s="7">
        <f t="shared" si="5"/>
        <v>0</v>
      </c>
      <c r="AA8" s="7">
        <f t="shared" si="6"/>
        <v>0</v>
      </c>
      <c r="AB8" s="7">
        <f>IF(Q8&gt;100,IF(X8&lt;1,0,+X8/Q8),IF(X8&lt;1,0,+X8/100))</f>
        <v>0</v>
      </c>
      <c r="AD8" s="7">
        <f t="shared" si="7"/>
        <v>0</v>
      </c>
    </row>
    <row r="9" spans="1:30">
      <c r="A9" t="s">
        <v>13</v>
      </c>
      <c r="B9" t="s">
        <v>14</v>
      </c>
      <c r="C9" s="17">
        <v>23.772596153846202</v>
      </c>
      <c r="D9" s="17">
        <v>26.471634615384598</v>
      </c>
      <c r="E9" s="17">
        <v>25.7466346153846</v>
      </c>
      <c r="F9" s="17">
        <v>27.0230769230769</v>
      </c>
      <c r="G9" s="17">
        <f t="shared" si="0"/>
        <v>25.753485576923076</v>
      </c>
      <c r="H9" s="17">
        <v>23.560576923076901</v>
      </c>
      <c r="I9" s="17">
        <v>27.943750000000001</v>
      </c>
      <c r="J9" s="17">
        <v>29.1908653846154</v>
      </c>
      <c r="K9" s="17">
        <v>29.993844696969699</v>
      </c>
      <c r="L9" s="17">
        <f t="shared" si="1"/>
        <v>27.672259251165503</v>
      </c>
      <c r="M9" s="17">
        <v>26.022596153846202</v>
      </c>
      <c r="N9" s="17">
        <v>25.10546875</v>
      </c>
      <c r="O9" s="17">
        <v>25.387310606060598</v>
      </c>
      <c r="P9" s="17">
        <v>26.059659090909101</v>
      </c>
      <c r="Q9" s="17">
        <f t="shared" si="2"/>
        <v>25.643758650203978</v>
      </c>
      <c r="R9" s="17">
        <f t="shared" si="3"/>
        <v>26.338213338311004</v>
      </c>
      <c r="T9" s="7">
        <f t="shared" si="4"/>
        <v>1.4052303353663726E-4</v>
      </c>
      <c r="V9" s="30">
        <f>+claims!D9</f>
        <v>0</v>
      </c>
      <c r="W9" s="30">
        <f>+claims!E9</f>
        <v>0</v>
      </c>
      <c r="X9" s="30">
        <f>+claims!F9</f>
        <v>0</v>
      </c>
      <c r="Z9" s="7">
        <f t="shared" si="5"/>
        <v>0</v>
      </c>
      <c r="AA9" s="7">
        <f t="shared" si="6"/>
        <v>0</v>
      </c>
      <c r="AB9" s="7">
        <f t="shared" ref="AB9:AB57" si="8">IF(Q9&gt;100,IF(X9&lt;1,0,+X9/Q9),IF(X9&lt;1,0,+X9/100))</f>
        <v>0</v>
      </c>
      <c r="AD9" s="7">
        <f t="shared" si="7"/>
        <v>0</v>
      </c>
    </row>
    <row r="10" spans="1:30">
      <c r="A10" t="s">
        <v>15</v>
      </c>
      <c r="B10" t="s">
        <v>16</v>
      </c>
      <c r="C10" s="17">
        <v>27.969230769230801</v>
      </c>
      <c r="D10" s="17">
        <v>28.661538461538498</v>
      </c>
      <c r="E10" s="17">
        <v>29</v>
      </c>
      <c r="F10" s="17">
        <v>28</v>
      </c>
      <c r="G10" s="17">
        <f t="shared" si="0"/>
        <v>28.407692307692326</v>
      </c>
      <c r="H10" s="17">
        <v>28</v>
      </c>
      <c r="I10" s="17">
        <v>27.030769230769199</v>
      </c>
      <c r="J10" s="17">
        <v>27</v>
      </c>
      <c r="K10" s="17">
        <v>26.738636363636399</v>
      </c>
      <c r="L10" s="17">
        <f t="shared" si="1"/>
        <v>27.192351398601399</v>
      </c>
      <c r="M10" s="17">
        <v>31.030769230769199</v>
      </c>
      <c r="N10" s="17">
        <v>32</v>
      </c>
      <c r="O10" s="17">
        <v>31.030303030302999</v>
      </c>
      <c r="P10" s="17">
        <v>31.954545454545499</v>
      </c>
      <c r="Q10" s="17">
        <f t="shared" si="2"/>
        <v>31.503904428904423</v>
      </c>
      <c r="R10" s="17">
        <f t="shared" si="3"/>
        <v>29.550684731934734</v>
      </c>
      <c r="T10" s="7">
        <f t="shared" si="4"/>
        <v>1.5766262533746154E-4</v>
      </c>
      <c r="V10" s="30">
        <f>+claims!D10</f>
        <v>0</v>
      </c>
      <c r="W10" s="30">
        <f>+claims!E10</f>
        <v>0</v>
      </c>
      <c r="X10" s="30">
        <f>+claims!F10</f>
        <v>0</v>
      </c>
      <c r="Z10" s="7">
        <f t="shared" si="5"/>
        <v>0</v>
      </c>
      <c r="AA10" s="7">
        <f t="shared" si="6"/>
        <v>0</v>
      </c>
      <c r="AB10" s="7">
        <f t="shared" si="8"/>
        <v>0</v>
      </c>
      <c r="AD10" s="7">
        <f t="shared" si="7"/>
        <v>0</v>
      </c>
    </row>
    <row r="11" spans="1:30">
      <c r="A11" t="s">
        <v>17</v>
      </c>
      <c r="B11" t="s">
        <v>18</v>
      </c>
      <c r="C11" s="17">
        <v>67.5</v>
      </c>
      <c r="D11" s="17">
        <v>68.178846153846195</v>
      </c>
      <c r="E11" s="17">
        <v>70.426923076923103</v>
      </c>
      <c r="F11" s="17">
        <v>71.5</v>
      </c>
      <c r="G11" s="17">
        <f t="shared" si="0"/>
        <v>69.401442307692321</v>
      </c>
      <c r="H11" s="17">
        <v>71.576923076923094</v>
      </c>
      <c r="I11" s="17">
        <v>70.592307692307699</v>
      </c>
      <c r="J11" s="17">
        <v>71.584615384615404</v>
      </c>
      <c r="K11" s="17">
        <v>67.560606060606105</v>
      </c>
      <c r="L11" s="17">
        <f t="shared" si="1"/>
        <v>70.328613053613083</v>
      </c>
      <c r="M11" s="17">
        <v>74</v>
      </c>
      <c r="N11" s="17">
        <v>73.0625</v>
      </c>
      <c r="O11" s="17">
        <v>74</v>
      </c>
      <c r="P11" s="17">
        <v>70.431818181818201</v>
      </c>
      <c r="Q11" s="17">
        <f t="shared" si="2"/>
        <v>72.873579545454547</v>
      </c>
      <c r="R11" s="17">
        <f t="shared" si="3"/>
        <v>71.446567841880352</v>
      </c>
      <c r="T11" s="7">
        <f t="shared" si="4"/>
        <v>3.8119094564088656E-4</v>
      </c>
      <c r="V11" s="30">
        <f>+claims!D11</f>
        <v>0</v>
      </c>
      <c r="W11" s="30">
        <f>+claims!E11</f>
        <v>1</v>
      </c>
      <c r="X11" s="30">
        <f>+claims!F11</f>
        <v>0</v>
      </c>
      <c r="Z11" s="7">
        <f t="shared" si="5"/>
        <v>0</v>
      </c>
      <c r="AA11" s="7">
        <f t="shared" si="6"/>
        <v>0.01</v>
      </c>
      <c r="AB11" s="7">
        <f t="shared" si="8"/>
        <v>0</v>
      </c>
      <c r="AD11" s="7">
        <f t="shared" si="7"/>
        <v>3.3333333333333335E-3</v>
      </c>
    </row>
    <row r="12" spans="1:30">
      <c r="A12" t="s">
        <v>19</v>
      </c>
      <c r="B12" t="s">
        <v>20</v>
      </c>
      <c r="C12" s="17">
        <v>16.428846153846202</v>
      </c>
      <c r="D12" s="17">
        <v>18.475000000000001</v>
      </c>
      <c r="E12" s="17">
        <v>21.4596153846154</v>
      </c>
      <c r="F12" s="17">
        <v>25.801923076923099</v>
      </c>
      <c r="G12" s="17">
        <f t="shared" si="0"/>
        <v>20.541346153846177</v>
      </c>
      <c r="H12" s="17">
        <v>19.100000000000001</v>
      </c>
      <c r="I12" s="17">
        <v>21.7557692307692</v>
      </c>
      <c r="J12" s="17">
        <v>18.1019230769231</v>
      </c>
      <c r="K12" s="17">
        <v>24.890151515151501</v>
      </c>
      <c r="L12" s="17">
        <f t="shared" si="1"/>
        <v>20.96196095571095</v>
      </c>
      <c r="M12" s="17">
        <v>24.996153846153799</v>
      </c>
      <c r="N12" s="17">
        <v>21.693359375</v>
      </c>
      <c r="O12" s="17">
        <v>18.100000000000001</v>
      </c>
      <c r="P12" s="17">
        <v>25.303030303030301</v>
      </c>
      <c r="Q12" s="17">
        <f t="shared" si="2"/>
        <v>22.523135881046027</v>
      </c>
      <c r="R12" s="17">
        <f t="shared" si="3"/>
        <v>21.672445951401027</v>
      </c>
      <c r="T12" s="7">
        <f t="shared" si="4"/>
        <v>1.1562962947147967E-4</v>
      </c>
      <c r="V12" s="30">
        <f>+claims!D12</f>
        <v>0</v>
      </c>
      <c r="W12" s="30">
        <f>+claims!E12</f>
        <v>0</v>
      </c>
      <c r="X12" s="30">
        <f>+claims!F12</f>
        <v>1</v>
      </c>
      <c r="Z12" s="7">
        <f t="shared" si="5"/>
        <v>0</v>
      </c>
      <c r="AA12" s="7">
        <f t="shared" si="6"/>
        <v>0</v>
      </c>
      <c r="AB12" s="7">
        <f t="shared" si="8"/>
        <v>0.01</v>
      </c>
      <c r="AD12" s="7">
        <f t="shared" si="7"/>
        <v>5.0000000000000001E-3</v>
      </c>
    </row>
    <row r="13" spans="1:30">
      <c r="A13" t="s">
        <v>21</v>
      </c>
      <c r="B13" t="s">
        <v>22</v>
      </c>
      <c r="C13" s="17">
        <v>70.015384615384605</v>
      </c>
      <c r="D13" s="17">
        <v>69.676923076923103</v>
      </c>
      <c r="E13" s="17">
        <v>69.384615384615401</v>
      </c>
      <c r="F13" s="17">
        <v>67.325961538461499</v>
      </c>
      <c r="G13" s="17">
        <f t="shared" si="0"/>
        <v>69.100721153846152</v>
      </c>
      <c r="H13" s="17">
        <v>70.538461538461505</v>
      </c>
      <c r="I13" s="17">
        <v>69.2105769230769</v>
      </c>
      <c r="J13" s="17">
        <v>68.138461538461499</v>
      </c>
      <c r="K13" s="17">
        <v>68.183712121212096</v>
      </c>
      <c r="L13" s="17">
        <f t="shared" si="1"/>
        <v>69.017803030303014</v>
      </c>
      <c r="M13" s="17">
        <v>69.833653846153894</v>
      </c>
      <c r="N13" s="17">
        <v>69.572265625</v>
      </c>
      <c r="O13" s="17">
        <v>69</v>
      </c>
      <c r="P13" s="17">
        <v>66.224431818181799</v>
      </c>
      <c r="Q13" s="17">
        <f t="shared" si="2"/>
        <v>68.657587822333923</v>
      </c>
      <c r="R13" s="17">
        <f t="shared" si="3"/>
        <v>68.851515113575658</v>
      </c>
      <c r="T13" s="7">
        <f t="shared" si="4"/>
        <v>3.6734548555273131E-4</v>
      </c>
      <c r="V13" s="30">
        <f>+claims!D13</f>
        <v>0</v>
      </c>
      <c r="W13" s="30">
        <f>+claims!E13</f>
        <v>0</v>
      </c>
      <c r="X13" s="30">
        <f>+claims!F13</f>
        <v>0</v>
      </c>
      <c r="Z13" s="7">
        <f t="shared" si="5"/>
        <v>0</v>
      </c>
      <c r="AA13" s="7">
        <f t="shared" si="6"/>
        <v>0</v>
      </c>
      <c r="AB13" s="7">
        <f t="shared" si="8"/>
        <v>0</v>
      </c>
      <c r="AD13" s="7">
        <f t="shared" si="7"/>
        <v>0</v>
      </c>
    </row>
    <row r="14" spans="1:30">
      <c r="A14" t="s">
        <v>23</v>
      </c>
      <c r="B14" t="s">
        <v>24</v>
      </c>
      <c r="C14" s="17">
        <v>176.01</v>
      </c>
      <c r="D14" s="17">
        <v>176.160576923077</v>
      </c>
      <c r="E14" s="17">
        <v>176.7480769230767</v>
      </c>
      <c r="F14" s="17">
        <v>177.36634615384622</v>
      </c>
      <c r="G14" s="17">
        <f t="shared" si="0"/>
        <v>176.57124999999996</v>
      </c>
      <c r="H14" s="17">
        <v>182.86</v>
      </c>
      <c r="I14" s="17">
        <v>181.86</v>
      </c>
      <c r="J14" s="17">
        <v>187.55</v>
      </c>
      <c r="K14" s="17">
        <v>188.04</v>
      </c>
      <c r="L14" s="17">
        <f t="shared" si="1"/>
        <v>185.07749999999999</v>
      </c>
      <c r="M14" s="17">
        <v>188.83221153846185</v>
      </c>
      <c r="N14" s="17">
        <v>189.83</v>
      </c>
      <c r="O14" s="17">
        <v>191.13</v>
      </c>
      <c r="P14" s="17">
        <v>192.71</v>
      </c>
      <c r="Q14" s="17">
        <f t="shared" si="2"/>
        <v>190.62555288461547</v>
      </c>
      <c r="R14" s="17">
        <f t="shared" si="3"/>
        <v>186.43381810897441</v>
      </c>
      <c r="T14" s="7">
        <f t="shared" si="4"/>
        <v>9.9468575707765765E-4</v>
      </c>
      <c r="V14" s="30">
        <f>+claims!D14</f>
        <v>3</v>
      </c>
      <c r="W14" s="30">
        <f>+claims!E14</f>
        <v>3</v>
      </c>
      <c r="X14" s="30">
        <f>+claims!F14</f>
        <v>3</v>
      </c>
      <c r="Z14" s="7">
        <f t="shared" si="5"/>
        <v>1.6990308444891231E-2</v>
      </c>
      <c r="AA14" s="7">
        <f t="shared" si="6"/>
        <v>1.6209425781091705E-2</v>
      </c>
      <c r="AB14" s="7">
        <f t="shared" si="8"/>
        <v>1.5737659272867171E-2</v>
      </c>
      <c r="AD14" s="7">
        <f t="shared" si="7"/>
        <v>1.6103689637612693E-2</v>
      </c>
    </row>
    <row r="15" spans="1:30">
      <c r="A15" t="s">
        <v>25</v>
      </c>
      <c r="B15" t="s">
        <v>26</v>
      </c>
      <c r="C15" s="17">
        <v>5</v>
      </c>
      <c r="D15" s="17">
        <v>5</v>
      </c>
      <c r="E15" s="17">
        <v>5</v>
      </c>
      <c r="F15" s="17">
        <v>5</v>
      </c>
      <c r="G15" s="17">
        <f t="shared" si="0"/>
        <v>5</v>
      </c>
      <c r="H15" s="17">
        <v>5</v>
      </c>
      <c r="I15" s="17">
        <v>4.9692307692307702</v>
      </c>
      <c r="J15" s="17">
        <v>5</v>
      </c>
      <c r="K15" s="17">
        <v>5</v>
      </c>
      <c r="L15" s="17">
        <f t="shared" si="1"/>
        <v>4.9923076923076923</v>
      </c>
      <c r="M15" s="17">
        <v>4.7692307692307701</v>
      </c>
      <c r="N15" s="17">
        <v>4</v>
      </c>
      <c r="O15" s="17">
        <v>5</v>
      </c>
      <c r="P15" s="17">
        <v>5</v>
      </c>
      <c r="Q15" s="17">
        <f t="shared" si="2"/>
        <v>4.6923076923076925</v>
      </c>
      <c r="R15" s="17">
        <f t="shared" si="3"/>
        <v>4.8435897435897433</v>
      </c>
      <c r="T15" s="7">
        <f t="shared" si="4"/>
        <v>2.5842144842305431E-5</v>
      </c>
      <c r="V15" s="30">
        <f>+claims!D15</f>
        <v>0</v>
      </c>
      <c r="W15" s="30">
        <f>+claims!E15</f>
        <v>0</v>
      </c>
      <c r="X15" s="30">
        <f>+claims!F15</f>
        <v>0</v>
      </c>
      <c r="Z15" s="7">
        <f t="shared" si="5"/>
        <v>0</v>
      </c>
      <c r="AA15" s="7">
        <f t="shared" si="6"/>
        <v>0</v>
      </c>
      <c r="AB15" s="7">
        <f t="shared" si="8"/>
        <v>0</v>
      </c>
      <c r="AD15" s="7">
        <f t="shared" si="7"/>
        <v>0</v>
      </c>
    </row>
    <row r="16" spans="1:30">
      <c r="A16" t="s">
        <v>571</v>
      </c>
      <c r="B16" t="s">
        <v>572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>
        <v>9.5</v>
      </c>
      <c r="Q16" s="38">
        <f>AVERAGE(M16:P16)</f>
        <v>9.5</v>
      </c>
      <c r="R16" s="17">
        <f>IF(G16&gt;0,(+G16+(L16*2)+(Q16*3))/6,IF(L16&gt;0,((L16*2)+(Q16*3))/5,Q16))</f>
        <v>9.5</v>
      </c>
      <c r="T16" s="7">
        <f>+R16/$R$269</f>
        <v>5.068562553771394E-5</v>
      </c>
      <c r="V16" s="30">
        <f>+claims!D16</f>
        <v>0</v>
      </c>
      <c r="W16" s="30">
        <f>+claims!E16</f>
        <v>0</v>
      </c>
      <c r="X16" s="30">
        <f>+claims!F16</f>
        <v>0</v>
      </c>
      <c r="Z16" s="7">
        <f>IF(G16&gt;100,IF(V16&lt;1,0,+V16/G16),IF(V16&lt;1,0,+V16/100))</f>
        <v>0</v>
      </c>
      <c r="AA16" s="7">
        <f>IF(L16&gt;100,IF(W16&lt;1,0,+W16/L16),IF(W16&lt;1,0,+W16/100))</f>
        <v>0</v>
      </c>
      <c r="AB16" s="7">
        <f>IF(Q16&gt;100,IF(X16&lt;1,0,+X16/Q16),IF(X16&lt;1,0,+X16/100))</f>
        <v>0</v>
      </c>
      <c r="AD16" s="7">
        <f t="shared" si="7"/>
        <v>0</v>
      </c>
    </row>
    <row r="17" spans="1:30">
      <c r="A17" t="s">
        <v>27</v>
      </c>
      <c r="B17" t="s">
        <v>536</v>
      </c>
      <c r="C17" s="17">
        <v>44.492307692307698</v>
      </c>
      <c r="D17" s="17">
        <v>44.929000000000002</v>
      </c>
      <c r="E17" s="17">
        <v>45.607211538461499</v>
      </c>
      <c r="F17" s="17">
        <v>47.184615384615398</v>
      </c>
      <c r="G17" s="17">
        <f t="shared" si="0"/>
        <v>45.553283653846144</v>
      </c>
      <c r="H17" s="17">
        <v>46</v>
      </c>
      <c r="I17" s="17">
        <v>47.712980769230803</v>
      </c>
      <c r="J17" s="17">
        <v>47.832038461538502</v>
      </c>
      <c r="K17" s="17">
        <v>45.498106060606098</v>
      </c>
      <c r="L17" s="17">
        <f t="shared" si="1"/>
        <v>46.760781322843847</v>
      </c>
      <c r="M17" s="17">
        <v>47.569230769230799</v>
      </c>
      <c r="N17" s="17">
        <v>47.617148437499999</v>
      </c>
      <c r="O17" s="17">
        <v>47.579374999999999</v>
      </c>
      <c r="P17" s="17">
        <v>45.372727272727303</v>
      </c>
      <c r="Q17" s="17">
        <f t="shared" si="2"/>
        <v>47.034620369864527</v>
      </c>
      <c r="R17" s="17">
        <f t="shared" si="3"/>
        <v>46.696451234854578</v>
      </c>
      <c r="T17" s="7">
        <f t="shared" si="4"/>
        <v>2.4914093065578515E-4</v>
      </c>
      <c r="V17" s="30">
        <f>+claims!D17</f>
        <v>1</v>
      </c>
      <c r="W17" s="30">
        <f>+claims!E17</f>
        <v>1</v>
      </c>
      <c r="X17" s="30">
        <f>+claims!F17</f>
        <v>0</v>
      </c>
      <c r="Z17" s="7">
        <f t="shared" si="5"/>
        <v>0.01</v>
      </c>
      <c r="AA17" s="7">
        <f t="shared" si="6"/>
        <v>0.01</v>
      </c>
      <c r="AB17" s="7">
        <f t="shared" si="8"/>
        <v>0</v>
      </c>
      <c r="AD17" s="7">
        <f t="shared" si="7"/>
        <v>5.0000000000000001E-3</v>
      </c>
    </row>
    <row r="18" spans="1:30">
      <c r="A18" t="s">
        <v>28</v>
      </c>
      <c r="B18" t="s">
        <v>537</v>
      </c>
      <c r="C18" s="17">
        <v>38.111538461538501</v>
      </c>
      <c r="D18" s="17">
        <v>37.829173076923098</v>
      </c>
      <c r="E18" s="17">
        <v>36.664423076923079</v>
      </c>
      <c r="F18" s="17">
        <v>36.25865384615382</v>
      </c>
      <c r="G18" s="17">
        <f t="shared" si="0"/>
        <v>37.215947115384623</v>
      </c>
      <c r="H18" s="17">
        <v>39</v>
      </c>
      <c r="I18" s="17">
        <v>39.057692307692299</v>
      </c>
      <c r="J18" s="17">
        <v>39.435576923076901</v>
      </c>
      <c r="K18" s="17">
        <v>38.789204545454503</v>
      </c>
      <c r="L18" s="17">
        <f t="shared" si="1"/>
        <v>39.070618444055924</v>
      </c>
      <c r="M18" s="17">
        <v>38.684615384615398</v>
      </c>
      <c r="N18" s="17">
        <v>37.31201171875</v>
      </c>
      <c r="O18" s="17">
        <v>36.6666666666667</v>
      </c>
      <c r="P18" s="17">
        <v>36.924242424242394</v>
      </c>
      <c r="Q18" s="17">
        <f t="shared" si="2"/>
        <v>37.396884048568623</v>
      </c>
      <c r="R18" s="17">
        <f t="shared" si="3"/>
        <v>37.924639358200388</v>
      </c>
      <c r="T18" s="7">
        <f t="shared" si="4"/>
        <v>2.0234042833290451E-4</v>
      </c>
      <c r="V18" s="30">
        <f>+claims!D18</f>
        <v>0</v>
      </c>
      <c r="W18" s="30">
        <f>+claims!E18</f>
        <v>0</v>
      </c>
      <c r="X18" s="30">
        <f>+claims!F18</f>
        <v>0</v>
      </c>
      <c r="Z18" s="7">
        <f t="shared" si="5"/>
        <v>0</v>
      </c>
      <c r="AA18" s="7">
        <f t="shared" si="6"/>
        <v>0</v>
      </c>
      <c r="AB18" s="7">
        <f t="shared" si="8"/>
        <v>0</v>
      </c>
      <c r="AD18" s="7">
        <f t="shared" si="7"/>
        <v>0</v>
      </c>
    </row>
    <row r="19" spans="1:30">
      <c r="A19" t="s">
        <v>29</v>
      </c>
      <c r="B19" t="s">
        <v>538</v>
      </c>
      <c r="C19" s="17">
        <v>31.134615384615401</v>
      </c>
      <c r="D19" s="17">
        <v>31.734615384615399</v>
      </c>
      <c r="E19" s="17">
        <v>32.17</v>
      </c>
      <c r="F19" s="17">
        <v>32.346153846153797</v>
      </c>
      <c r="G19" s="17">
        <f t="shared" si="0"/>
        <v>31.846346153846149</v>
      </c>
      <c r="H19" s="17">
        <v>31.0197115384615</v>
      </c>
      <c r="I19" s="17">
        <v>31.937692307692298</v>
      </c>
      <c r="J19" s="17">
        <v>32.478749999999998</v>
      </c>
      <c r="K19" s="17">
        <v>32.445454545454503</v>
      </c>
      <c r="L19" s="17">
        <f t="shared" si="1"/>
        <v>31.970402097902074</v>
      </c>
      <c r="M19" s="17">
        <v>33.5788461538462</v>
      </c>
      <c r="N19" s="17">
        <v>33.3828125</v>
      </c>
      <c r="O19" s="17">
        <v>32.863636363636402</v>
      </c>
      <c r="P19" s="17">
        <v>33.3125</v>
      </c>
      <c r="Q19" s="17">
        <f t="shared" si="2"/>
        <v>33.284448754370651</v>
      </c>
      <c r="R19" s="17">
        <f t="shared" si="3"/>
        <v>32.606749435460372</v>
      </c>
      <c r="T19" s="7">
        <f t="shared" si="4"/>
        <v>1.739677359881905E-4</v>
      </c>
      <c r="V19" s="30">
        <f>+claims!D19</f>
        <v>0</v>
      </c>
      <c r="W19" s="30">
        <f>+claims!E19</f>
        <v>0</v>
      </c>
      <c r="X19" s="30">
        <f>+claims!F19</f>
        <v>0</v>
      </c>
      <c r="Z19" s="7">
        <f t="shared" si="5"/>
        <v>0</v>
      </c>
      <c r="AA19" s="7">
        <f t="shared" si="6"/>
        <v>0</v>
      </c>
      <c r="AB19" s="7">
        <f t="shared" si="8"/>
        <v>0</v>
      </c>
      <c r="AD19" s="7">
        <f t="shared" si="7"/>
        <v>0</v>
      </c>
    </row>
    <row r="20" spans="1:30">
      <c r="A20" t="s">
        <v>30</v>
      </c>
      <c r="B20" t="s">
        <v>539</v>
      </c>
      <c r="C20" s="17">
        <v>34.230769230769198</v>
      </c>
      <c r="D20" s="17">
        <v>34.661538461538498</v>
      </c>
      <c r="E20" s="17">
        <v>34.069230769230799</v>
      </c>
      <c r="F20" s="17">
        <v>34.530769230769202</v>
      </c>
      <c r="G20" s="17">
        <f t="shared" si="0"/>
        <v>34.373076923076923</v>
      </c>
      <c r="H20" s="17">
        <v>34.923076923076898</v>
      </c>
      <c r="I20" s="17">
        <v>34.996730769230801</v>
      </c>
      <c r="J20" s="17">
        <v>34</v>
      </c>
      <c r="K20" s="17">
        <v>34.106060606060602</v>
      </c>
      <c r="L20" s="17">
        <f t="shared" si="1"/>
        <v>34.506467074592074</v>
      </c>
      <c r="M20" s="17">
        <v>34.030769230769202</v>
      </c>
      <c r="N20" s="17">
        <v>34.3486328125</v>
      </c>
      <c r="O20" s="17">
        <v>33.227272727272698</v>
      </c>
      <c r="P20" s="17">
        <v>31.4621212121212</v>
      </c>
      <c r="Q20" s="17">
        <f t="shared" si="2"/>
        <v>33.267198995665773</v>
      </c>
      <c r="R20" s="17">
        <f t="shared" si="3"/>
        <v>33.864601343209728</v>
      </c>
      <c r="T20" s="7">
        <f t="shared" si="4"/>
        <v>1.806787897543045E-4</v>
      </c>
      <c r="V20" s="30">
        <f>+claims!D20</f>
        <v>1</v>
      </c>
      <c r="W20" s="30">
        <f>+claims!E20</f>
        <v>0</v>
      </c>
      <c r="X20" s="30">
        <f>+claims!F20</f>
        <v>0</v>
      </c>
      <c r="Z20" s="7">
        <f t="shared" si="5"/>
        <v>0.01</v>
      </c>
      <c r="AA20" s="7">
        <f t="shared" si="6"/>
        <v>0</v>
      </c>
      <c r="AB20" s="7">
        <f t="shared" si="8"/>
        <v>0</v>
      </c>
      <c r="AD20" s="7">
        <f t="shared" si="7"/>
        <v>1.6666666666666668E-3</v>
      </c>
    </row>
    <row r="21" spans="1:30">
      <c r="A21" t="s">
        <v>31</v>
      </c>
      <c r="B21" t="s">
        <v>540</v>
      </c>
      <c r="C21" s="17">
        <v>56.603846153846199</v>
      </c>
      <c r="D21" s="17">
        <v>56.490384615384599</v>
      </c>
      <c r="E21" s="17">
        <v>54.614423076923103</v>
      </c>
      <c r="F21" s="17">
        <v>54.753846153846197</v>
      </c>
      <c r="G21" s="17">
        <f t="shared" si="0"/>
        <v>55.615625000000023</v>
      </c>
      <c r="H21" s="17">
        <v>55.012500000000003</v>
      </c>
      <c r="I21" s="17">
        <v>54.794230769230801</v>
      </c>
      <c r="J21" s="17">
        <v>55.138884615384598</v>
      </c>
      <c r="K21" s="17">
        <v>56.807575757575798</v>
      </c>
      <c r="L21" s="17">
        <f t="shared" si="1"/>
        <v>55.438297785547796</v>
      </c>
      <c r="M21" s="17">
        <v>56.867788461538503</v>
      </c>
      <c r="N21" s="17">
        <v>57.626171874999997</v>
      </c>
      <c r="O21" s="17">
        <v>58.724242424242398</v>
      </c>
      <c r="P21" s="17">
        <v>58.881818181818197</v>
      </c>
      <c r="Q21" s="17">
        <f t="shared" si="2"/>
        <v>58.025005235649772</v>
      </c>
      <c r="R21" s="17">
        <f t="shared" si="3"/>
        <v>56.761206046340824</v>
      </c>
      <c r="T21" s="7">
        <f t="shared" si="4"/>
        <v>3.0283970891935318E-4</v>
      </c>
      <c r="V21" s="30">
        <f>+claims!D21</f>
        <v>0</v>
      </c>
      <c r="W21" s="30">
        <f>+claims!E21</f>
        <v>0</v>
      </c>
      <c r="X21" s="30">
        <f>+claims!F21</f>
        <v>0</v>
      </c>
      <c r="Z21" s="7">
        <f t="shared" si="5"/>
        <v>0</v>
      </c>
      <c r="AA21" s="7">
        <f t="shared" si="6"/>
        <v>0</v>
      </c>
      <c r="AB21" s="7">
        <f t="shared" si="8"/>
        <v>0</v>
      </c>
      <c r="AD21" s="7">
        <f t="shared" si="7"/>
        <v>0</v>
      </c>
    </row>
    <row r="22" spans="1:30">
      <c r="A22" t="s">
        <v>32</v>
      </c>
      <c r="B22" t="s">
        <v>541</v>
      </c>
      <c r="C22" s="17">
        <v>15.5</v>
      </c>
      <c r="D22" s="17">
        <v>15.5</v>
      </c>
      <c r="E22" s="17">
        <v>15.275</v>
      </c>
      <c r="F22" s="17">
        <v>15.0538461538462</v>
      </c>
      <c r="G22" s="17">
        <f t="shared" si="0"/>
        <v>15.33221153846155</v>
      </c>
      <c r="H22" s="17">
        <v>15.401923076923101</v>
      </c>
      <c r="I22" s="17">
        <v>15.5</v>
      </c>
      <c r="J22" s="17">
        <v>15.5</v>
      </c>
      <c r="K22" s="17">
        <v>15.0814393939394</v>
      </c>
      <c r="L22" s="17">
        <f t="shared" si="1"/>
        <v>15.370840617715624</v>
      </c>
      <c r="M22" s="17">
        <v>15.5</v>
      </c>
      <c r="N22" s="17">
        <v>15.5</v>
      </c>
      <c r="O22" s="17">
        <v>14.7272727272727</v>
      </c>
      <c r="P22" s="17">
        <v>15.5</v>
      </c>
      <c r="Q22" s="17">
        <f t="shared" si="2"/>
        <v>15.306818181818175</v>
      </c>
      <c r="R22" s="17">
        <f t="shared" si="3"/>
        <v>15.332391219891221</v>
      </c>
      <c r="T22" s="7">
        <f t="shared" si="4"/>
        <v>8.1803351575698895E-5</v>
      </c>
      <c r="V22" s="30">
        <f>+claims!D22</f>
        <v>0</v>
      </c>
      <c r="W22" s="30">
        <f>+claims!E22</f>
        <v>0</v>
      </c>
      <c r="X22" s="30">
        <f>+claims!F22</f>
        <v>0</v>
      </c>
      <c r="Z22" s="7">
        <f t="shared" si="5"/>
        <v>0</v>
      </c>
      <c r="AA22" s="7">
        <f t="shared" si="6"/>
        <v>0</v>
      </c>
      <c r="AB22" s="7">
        <f t="shared" si="8"/>
        <v>0</v>
      </c>
      <c r="AD22" s="7">
        <f t="shared" si="7"/>
        <v>0</v>
      </c>
    </row>
    <row r="23" spans="1:30">
      <c r="A23" t="s">
        <v>33</v>
      </c>
      <c r="B23" t="s">
        <v>542</v>
      </c>
      <c r="C23" s="17">
        <v>20.247115384615402</v>
      </c>
      <c r="D23" s="17">
        <v>19.676923076923099</v>
      </c>
      <c r="E23" s="17">
        <v>20</v>
      </c>
      <c r="F23" s="17">
        <v>20</v>
      </c>
      <c r="G23" s="17">
        <f t="shared" si="0"/>
        <v>19.981009615384625</v>
      </c>
      <c r="H23" s="17">
        <v>20</v>
      </c>
      <c r="I23" s="17">
        <v>20</v>
      </c>
      <c r="J23" s="17">
        <v>20</v>
      </c>
      <c r="K23" s="17">
        <v>20</v>
      </c>
      <c r="L23" s="17">
        <f t="shared" si="1"/>
        <v>20</v>
      </c>
      <c r="M23" s="17">
        <v>19.976442307692299</v>
      </c>
      <c r="N23" s="17">
        <v>19.9541015625</v>
      </c>
      <c r="O23" s="17">
        <v>20.2537878787879</v>
      </c>
      <c r="P23" s="17">
        <v>20</v>
      </c>
      <c r="Q23" s="17">
        <f t="shared" si="2"/>
        <v>20.04608293724505</v>
      </c>
      <c r="R23" s="17">
        <f t="shared" si="3"/>
        <v>20.019876404519962</v>
      </c>
      <c r="T23" s="7">
        <f t="shared" si="4"/>
        <v>1.0681262723692775E-4</v>
      </c>
      <c r="V23" s="30">
        <f>+claims!D23</f>
        <v>0</v>
      </c>
      <c r="W23" s="30">
        <f>+claims!E23</f>
        <v>0</v>
      </c>
      <c r="X23" s="30">
        <f>+claims!F23</f>
        <v>0</v>
      </c>
      <c r="Z23" s="7">
        <f t="shared" si="5"/>
        <v>0</v>
      </c>
      <c r="AA23" s="7">
        <f t="shared" si="6"/>
        <v>0</v>
      </c>
      <c r="AB23" s="7">
        <f t="shared" si="8"/>
        <v>0</v>
      </c>
      <c r="AD23" s="7">
        <f t="shared" si="7"/>
        <v>0</v>
      </c>
    </row>
    <row r="24" spans="1:30">
      <c r="A24" t="s">
        <v>34</v>
      </c>
      <c r="B24" t="s">
        <v>543</v>
      </c>
      <c r="C24" s="17">
        <v>16.692307692307701</v>
      </c>
      <c r="D24" s="17">
        <v>17</v>
      </c>
      <c r="E24" s="17">
        <v>16.7615384615385</v>
      </c>
      <c r="F24" s="17">
        <v>16.230769230769202</v>
      </c>
      <c r="G24" s="17">
        <f t="shared" si="0"/>
        <v>16.67115384615385</v>
      </c>
      <c r="H24" s="17">
        <v>17.153846153846199</v>
      </c>
      <c r="I24" s="17">
        <v>17</v>
      </c>
      <c r="J24" s="17">
        <v>17</v>
      </c>
      <c r="K24" s="17">
        <v>16.636363636363601</v>
      </c>
      <c r="L24" s="17">
        <f t="shared" si="1"/>
        <v>16.94755244755245</v>
      </c>
      <c r="M24" s="17">
        <v>17.167307692307698</v>
      </c>
      <c r="N24" s="17">
        <v>16.59375</v>
      </c>
      <c r="O24" s="17">
        <v>17</v>
      </c>
      <c r="P24" s="17">
        <v>17</v>
      </c>
      <c r="Q24" s="17">
        <f t="shared" si="2"/>
        <v>16.940264423076925</v>
      </c>
      <c r="R24" s="17">
        <f t="shared" si="3"/>
        <v>16.897842001748256</v>
      </c>
      <c r="T24" s="7">
        <f t="shared" si="4"/>
        <v>9.015554653642806E-5</v>
      </c>
      <c r="V24" s="30">
        <f>+claims!D24</f>
        <v>0</v>
      </c>
      <c r="W24" s="30">
        <f>+claims!E24</f>
        <v>0</v>
      </c>
      <c r="X24" s="30">
        <f>+claims!F24</f>
        <v>0</v>
      </c>
      <c r="Z24" s="7">
        <f t="shared" si="5"/>
        <v>0</v>
      </c>
      <c r="AA24" s="7">
        <f t="shared" si="6"/>
        <v>0</v>
      </c>
      <c r="AB24" s="7">
        <f t="shared" si="8"/>
        <v>0</v>
      </c>
      <c r="AD24" s="7">
        <f t="shared" si="7"/>
        <v>0</v>
      </c>
    </row>
    <row r="25" spans="1:30">
      <c r="A25" t="s">
        <v>35</v>
      </c>
      <c r="B25" t="s">
        <v>544</v>
      </c>
      <c r="C25" s="17">
        <v>20</v>
      </c>
      <c r="D25" s="17">
        <v>20</v>
      </c>
      <c r="E25" s="17">
        <v>19.5230769230769</v>
      </c>
      <c r="F25" s="17">
        <v>20</v>
      </c>
      <c r="G25" s="17">
        <f t="shared" si="0"/>
        <v>19.880769230769225</v>
      </c>
      <c r="H25" s="17">
        <v>20</v>
      </c>
      <c r="I25" s="17">
        <v>20</v>
      </c>
      <c r="J25" s="17">
        <v>20</v>
      </c>
      <c r="K25" s="17">
        <v>20</v>
      </c>
      <c r="L25" s="17">
        <f t="shared" si="1"/>
        <v>20</v>
      </c>
      <c r="M25" s="17">
        <v>20</v>
      </c>
      <c r="N25" s="17">
        <v>19.671875</v>
      </c>
      <c r="O25" s="17">
        <v>19.348484848484802</v>
      </c>
      <c r="P25" s="17">
        <v>19.939393939393899</v>
      </c>
      <c r="Q25" s="17">
        <f t="shared" si="2"/>
        <v>19.739938446969674</v>
      </c>
      <c r="R25" s="17">
        <f t="shared" si="3"/>
        <v>19.85009742861304</v>
      </c>
      <c r="T25" s="7">
        <f t="shared" si="4"/>
        <v>1.0590680054250726E-4</v>
      </c>
      <c r="V25" s="30">
        <f>+claims!D25</f>
        <v>0</v>
      </c>
      <c r="W25" s="30">
        <f>+claims!E25</f>
        <v>0</v>
      </c>
      <c r="X25" s="30">
        <f>+claims!F25</f>
        <v>0</v>
      </c>
      <c r="Z25" s="7">
        <f t="shared" si="5"/>
        <v>0</v>
      </c>
      <c r="AA25" s="7">
        <f t="shared" si="6"/>
        <v>0</v>
      </c>
      <c r="AB25" s="7">
        <f t="shared" si="8"/>
        <v>0</v>
      </c>
      <c r="AD25" s="7">
        <f t="shared" si="7"/>
        <v>0</v>
      </c>
    </row>
    <row r="26" spans="1:30">
      <c r="A26" t="s">
        <v>36</v>
      </c>
      <c r="B26" t="s">
        <v>545</v>
      </c>
      <c r="C26" s="17">
        <v>14.692307692307701</v>
      </c>
      <c r="D26" s="17">
        <v>15</v>
      </c>
      <c r="E26" s="17">
        <v>15</v>
      </c>
      <c r="F26" s="17">
        <v>15</v>
      </c>
      <c r="G26" s="17">
        <f t="shared" si="0"/>
        <v>14.923076923076925</v>
      </c>
      <c r="H26" s="17">
        <v>14.0615384615385</v>
      </c>
      <c r="I26" s="17">
        <v>13.384615384615399</v>
      </c>
      <c r="J26" s="17">
        <v>14.0461538461538</v>
      </c>
      <c r="K26" s="17">
        <v>15</v>
      </c>
      <c r="L26" s="17">
        <f t="shared" si="1"/>
        <v>14.123076923076924</v>
      </c>
      <c r="M26" s="17">
        <v>15</v>
      </c>
      <c r="N26" s="17">
        <v>15</v>
      </c>
      <c r="O26" s="17">
        <v>15</v>
      </c>
      <c r="P26" s="17">
        <v>15.5776515151515</v>
      </c>
      <c r="Q26" s="17">
        <f t="shared" si="2"/>
        <v>15.144412878787875</v>
      </c>
      <c r="R26" s="17">
        <f t="shared" si="3"/>
        <v>14.767078234265734</v>
      </c>
      <c r="T26" s="7">
        <f t="shared" si="4"/>
        <v>7.8787220807170416E-5</v>
      </c>
      <c r="V26" s="30">
        <f>+claims!D26</f>
        <v>0</v>
      </c>
      <c r="W26" s="30">
        <f>+claims!E26</f>
        <v>1</v>
      </c>
      <c r="X26" s="30">
        <f>+claims!F26</f>
        <v>0</v>
      </c>
      <c r="Z26" s="7">
        <f t="shared" si="5"/>
        <v>0</v>
      </c>
      <c r="AA26" s="7">
        <f t="shared" si="6"/>
        <v>0.01</v>
      </c>
      <c r="AB26" s="7">
        <f t="shared" si="8"/>
        <v>0</v>
      </c>
      <c r="AD26" s="7">
        <f t="shared" si="7"/>
        <v>3.3333333333333335E-3</v>
      </c>
    </row>
    <row r="27" spans="1:30">
      <c r="A27" t="s">
        <v>37</v>
      </c>
      <c r="B27" t="s">
        <v>546</v>
      </c>
      <c r="C27" s="17">
        <v>16.309615384615402</v>
      </c>
      <c r="D27" s="17">
        <v>16.115384615384599</v>
      </c>
      <c r="E27" s="17">
        <v>15.7480769230769</v>
      </c>
      <c r="F27" s="17">
        <v>16.276923076923101</v>
      </c>
      <c r="G27" s="17">
        <f t="shared" si="0"/>
        <v>16.112500000000001</v>
      </c>
      <c r="H27" s="17">
        <v>16.228846153846199</v>
      </c>
      <c r="I27" s="17">
        <v>16.151923076923101</v>
      </c>
      <c r="J27" s="17">
        <v>16.390384615384601</v>
      </c>
      <c r="K27" s="17">
        <v>17.215909090909101</v>
      </c>
      <c r="L27" s="17">
        <f t="shared" si="1"/>
        <v>16.49676573426575</v>
      </c>
      <c r="M27" s="17">
        <v>17.213461538461502</v>
      </c>
      <c r="N27" s="17">
        <v>17.16796875</v>
      </c>
      <c r="O27" s="17">
        <v>17.178030303030301</v>
      </c>
      <c r="P27" s="17">
        <v>17.193181818181799</v>
      </c>
      <c r="Q27" s="17">
        <f t="shared" si="2"/>
        <v>17.188160602418399</v>
      </c>
      <c r="R27" s="17">
        <f t="shared" si="3"/>
        <v>16.778418879297785</v>
      </c>
      <c r="T27" s="7">
        <f t="shared" si="4"/>
        <v>8.951838488747342E-5</v>
      </c>
      <c r="V27" s="30">
        <f>+claims!D27</f>
        <v>0</v>
      </c>
      <c r="W27" s="30">
        <f>+claims!E27</f>
        <v>0</v>
      </c>
      <c r="X27" s="30">
        <f>+claims!F27</f>
        <v>0</v>
      </c>
      <c r="Z27" s="7">
        <f t="shared" si="5"/>
        <v>0</v>
      </c>
      <c r="AA27" s="7">
        <f t="shared" si="6"/>
        <v>0</v>
      </c>
      <c r="AB27" s="7">
        <f t="shared" si="8"/>
        <v>0</v>
      </c>
      <c r="AD27" s="7">
        <f t="shared" si="7"/>
        <v>0</v>
      </c>
    </row>
    <row r="28" spans="1:30">
      <c r="A28" t="s">
        <v>38</v>
      </c>
      <c r="B28" t="s">
        <v>547</v>
      </c>
      <c r="C28" s="17">
        <v>15</v>
      </c>
      <c r="D28" s="17">
        <v>15</v>
      </c>
      <c r="E28" s="17">
        <v>15</v>
      </c>
      <c r="F28" s="17">
        <v>15</v>
      </c>
      <c r="G28" s="17">
        <f t="shared" si="0"/>
        <v>15</v>
      </c>
      <c r="H28" s="17">
        <v>15</v>
      </c>
      <c r="I28" s="17">
        <v>15.307692307692299</v>
      </c>
      <c r="J28" s="17">
        <v>15.2384615384615</v>
      </c>
      <c r="K28" s="17">
        <v>15</v>
      </c>
      <c r="L28" s="17">
        <f t="shared" si="1"/>
        <v>15.13653846153845</v>
      </c>
      <c r="M28" s="17">
        <v>15.861538461538499</v>
      </c>
      <c r="N28" s="17">
        <v>16</v>
      </c>
      <c r="O28" s="17">
        <v>16</v>
      </c>
      <c r="P28" s="17">
        <v>16</v>
      </c>
      <c r="Q28" s="17">
        <f t="shared" si="2"/>
        <v>15.965384615384625</v>
      </c>
      <c r="R28" s="17">
        <f t="shared" si="3"/>
        <v>15.52820512820513</v>
      </c>
      <c r="T28" s="7">
        <f t="shared" si="4"/>
        <v>8.2848083200106788E-5</v>
      </c>
      <c r="V28" s="30">
        <f>+claims!D28</f>
        <v>0</v>
      </c>
      <c r="W28" s="30">
        <f>+claims!E28</f>
        <v>0</v>
      </c>
      <c r="X28" s="30">
        <f>+claims!F28</f>
        <v>1</v>
      </c>
      <c r="Z28" s="7">
        <f t="shared" si="5"/>
        <v>0</v>
      </c>
      <c r="AA28" s="7">
        <f t="shared" si="6"/>
        <v>0</v>
      </c>
      <c r="AB28" s="7">
        <f t="shared" si="8"/>
        <v>0.01</v>
      </c>
      <c r="AD28" s="7">
        <f t="shared" si="7"/>
        <v>5.0000000000000001E-3</v>
      </c>
    </row>
    <row r="29" spans="1:30">
      <c r="A29" t="s">
        <v>39</v>
      </c>
      <c r="B29" t="s">
        <v>548</v>
      </c>
      <c r="C29" s="17">
        <v>31.692307692307701</v>
      </c>
      <c r="D29" s="17">
        <v>31.292307692307698</v>
      </c>
      <c r="E29" s="17">
        <v>32</v>
      </c>
      <c r="F29" s="17">
        <v>31.353846153846199</v>
      </c>
      <c r="G29" s="17">
        <f t="shared" si="0"/>
        <v>31.584615384615397</v>
      </c>
      <c r="H29" s="17">
        <v>31.615384615384599</v>
      </c>
      <c r="I29" s="17">
        <v>31</v>
      </c>
      <c r="J29" s="17">
        <v>31.6076923076923</v>
      </c>
      <c r="K29" s="17">
        <v>32</v>
      </c>
      <c r="L29" s="17">
        <f t="shared" si="1"/>
        <v>31.555769230769226</v>
      </c>
      <c r="M29" s="17">
        <v>31.9538461538462</v>
      </c>
      <c r="N29" s="17">
        <v>32</v>
      </c>
      <c r="O29" s="17">
        <v>32.092803030303003</v>
      </c>
      <c r="P29" s="17">
        <v>32</v>
      </c>
      <c r="Q29" s="17">
        <f t="shared" si="2"/>
        <v>32.011662296037301</v>
      </c>
      <c r="R29" s="17">
        <f t="shared" si="3"/>
        <v>31.788523455710958</v>
      </c>
      <c r="T29" s="7">
        <f t="shared" si="4"/>
        <v>1.6960223118663178E-4</v>
      </c>
      <c r="V29" s="30">
        <f>+claims!D29</f>
        <v>0</v>
      </c>
      <c r="W29" s="30">
        <f>+claims!E29</f>
        <v>0</v>
      </c>
      <c r="X29" s="30">
        <f>+claims!F29</f>
        <v>0</v>
      </c>
      <c r="Z29" s="7">
        <f t="shared" si="5"/>
        <v>0</v>
      </c>
      <c r="AA29" s="7">
        <f t="shared" si="6"/>
        <v>0</v>
      </c>
      <c r="AB29" s="7">
        <f t="shared" si="8"/>
        <v>0</v>
      </c>
      <c r="AD29" s="7">
        <f t="shared" si="7"/>
        <v>0</v>
      </c>
    </row>
    <row r="30" spans="1:30">
      <c r="A30" t="s">
        <v>40</v>
      </c>
      <c r="B30" t="s">
        <v>549</v>
      </c>
      <c r="C30" s="17">
        <v>41.459769230769197</v>
      </c>
      <c r="D30" s="17">
        <v>43.279173076923101</v>
      </c>
      <c r="E30" s="17">
        <v>44.407692307692301</v>
      </c>
      <c r="F30" s="17">
        <v>42.184615384615398</v>
      </c>
      <c r="G30" s="17">
        <f t="shared" si="0"/>
        <v>42.832812499999996</v>
      </c>
      <c r="H30" s="17">
        <v>44.6970192307692</v>
      </c>
      <c r="I30" s="17">
        <v>45.823076923076897</v>
      </c>
      <c r="J30" s="17">
        <v>45.838461538461502</v>
      </c>
      <c r="K30" s="17">
        <v>45.326704545454497</v>
      </c>
      <c r="L30" s="17">
        <f t="shared" si="1"/>
        <v>45.421315559440529</v>
      </c>
      <c r="M30" s="17">
        <v>47.192307692307701</v>
      </c>
      <c r="N30" s="17">
        <v>46.6708984375</v>
      </c>
      <c r="O30" s="17">
        <v>45.098484848484901</v>
      </c>
      <c r="P30" s="17">
        <v>44.941287878787897</v>
      </c>
      <c r="Q30" s="17">
        <f t="shared" si="2"/>
        <v>45.975744714270128</v>
      </c>
      <c r="R30" s="17">
        <f t="shared" si="3"/>
        <v>45.267112960281906</v>
      </c>
      <c r="T30" s="7">
        <f t="shared" si="4"/>
        <v>2.4151494070297327E-4</v>
      </c>
      <c r="V30" s="30">
        <f>+claims!D30</f>
        <v>0</v>
      </c>
      <c r="W30" s="30">
        <f>+claims!E30</f>
        <v>0</v>
      </c>
      <c r="X30" s="30">
        <f>+claims!F30</f>
        <v>0</v>
      </c>
      <c r="Z30" s="7">
        <f t="shared" si="5"/>
        <v>0</v>
      </c>
      <c r="AA30" s="7">
        <f t="shared" si="6"/>
        <v>0</v>
      </c>
      <c r="AB30" s="7">
        <f t="shared" si="8"/>
        <v>0</v>
      </c>
      <c r="AD30" s="7">
        <f t="shared" si="7"/>
        <v>0</v>
      </c>
    </row>
    <row r="31" spans="1:30">
      <c r="A31" t="s">
        <v>41</v>
      </c>
      <c r="B31" t="s">
        <v>550</v>
      </c>
      <c r="C31" s="17">
        <v>592.73846153846205</v>
      </c>
      <c r="D31" s="17">
        <v>598.30769230769204</v>
      </c>
      <c r="E31" s="17">
        <v>598.03076923076901</v>
      </c>
      <c r="F31" s="17">
        <v>598.89230769230801</v>
      </c>
      <c r="G31" s="17">
        <f t="shared" si="0"/>
        <v>596.9923076923078</v>
      </c>
      <c r="H31" s="17">
        <v>597.4</v>
      </c>
      <c r="I31" s="17">
        <v>603.06153846153802</v>
      </c>
      <c r="J31" s="17">
        <v>603.76923076923094</v>
      </c>
      <c r="K31" s="17">
        <v>603.36363636363603</v>
      </c>
      <c r="L31" s="17">
        <f t="shared" si="1"/>
        <v>601.89860139860127</v>
      </c>
      <c r="M31" s="17">
        <v>606.10769230769199</v>
      </c>
      <c r="N31" s="17">
        <v>609.140625</v>
      </c>
      <c r="O31" s="17">
        <v>608.27272727272702</v>
      </c>
      <c r="P31" s="17">
        <v>606.84848484848499</v>
      </c>
      <c r="Q31" s="17">
        <f t="shared" si="2"/>
        <v>607.59238235722603</v>
      </c>
      <c r="R31" s="17">
        <f t="shared" si="3"/>
        <v>603.92777626019813</v>
      </c>
      <c r="T31" s="7">
        <f t="shared" si="4"/>
        <v>3.2221533809840726E-3</v>
      </c>
      <c r="V31" s="30">
        <f>+claims!D31</f>
        <v>1</v>
      </c>
      <c r="W31" s="30">
        <f>+claims!E31</f>
        <v>2</v>
      </c>
      <c r="X31" s="30">
        <f>+claims!F31</f>
        <v>1</v>
      </c>
      <c r="Z31" s="7">
        <f t="shared" si="5"/>
        <v>1.6750634591348938E-3</v>
      </c>
      <c r="AA31" s="7">
        <f t="shared" si="6"/>
        <v>3.3228188192374951E-3</v>
      </c>
      <c r="AB31" s="7">
        <f t="shared" si="8"/>
        <v>1.6458402525067588E-3</v>
      </c>
      <c r="AD31" s="7">
        <f t="shared" si="7"/>
        <v>2.2097036425216933E-3</v>
      </c>
    </row>
    <row r="32" spans="1:30">
      <c r="A32" t="s">
        <v>42</v>
      </c>
      <c r="B32" t="s">
        <v>43</v>
      </c>
      <c r="C32" s="17">
        <v>13.6192307692308</v>
      </c>
      <c r="D32" s="17">
        <v>13.6</v>
      </c>
      <c r="E32" s="17">
        <v>13.5</v>
      </c>
      <c r="F32" s="17">
        <v>13.4115384615385</v>
      </c>
      <c r="G32" s="17">
        <f t="shared" si="0"/>
        <v>13.532692307692324</v>
      </c>
      <c r="H32" s="17">
        <v>13.5</v>
      </c>
      <c r="I32" s="17">
        <v>13.5</v>
      </c>
      <c r="J32" s="17">
        <v>13.5</v>
      </c>
      <c r="K32" s="17">
        <v>12.5</v>
      </c>
      <c r="L32" s="17">
        <f t="shared" si="1"/>
        <v>13.25</v>
      </c>
      <c r="M32" s="17">
        <v>14</v>
      </c>
      <c r="N32" s="17">
        <v>14</v>
      </c>
      <c r="O32" s="17">
        <v>13.7121212121212</v>
      </c>
      <c r="P32" s="17">
        <v>14</v>
      </c>
      <c r="Q32" s="17">
        <f t="shared" si="2"/>
        <v>13.928030303030301</v>
      </c>
      <c r="R32" s="17">
        <f t="shared" si="3"/>
        <v>13.636130536130537</v>
      </c>
      <c r="T32" s="7">
        <f t="shared" si="4"/>
        <v>7.2753242751336718E-5</v>
      </c>
      <c r="V32" s="30">
        <f>+claims!D32</f>
        <v>0</v>
      </c>
      <c r="W32" s="30">
        <f>+claims!E32</f>
        <v>0</v>
      </c>
      <c r="X32" s="30">
        <f>+claims!F32</f>
        <v>0</v>
      </c>
      <c r="Z32" s="7">
        <f t="shared" si="5"/>
        <v>0</v>
      </c>
      <c r="AA32" s="7">
        <f t="shared" si="6"/>
        <v>0</v>
      </c>
      <c r="AB32" s="7">
        <f t="shared" si="8"/>
        <v>0</v>
      </c>
      <c r="AD32" s="7">
        <f t="shared" si="7"/>
        <v>0</v>
      </c>
    </row>
    <row r="33" spans="1:30">
      <c r="A33" t="s">
        <v>44</v>
      </c>
      <c r="B33" t="s">
        <v>45</v>
      </c>
      <c r="C33" s="17">
        <v>10.75</v>
      </c>
      <c r="D33" s="17">
        <v>10.2442307692308</v>
      </c>
      <c r="E33" s="17">
        <v>10.5538461538462</v>
      </c>
      <c r="F33" s="17">
        <v>10.9384615384615</v>
      </c>
      <c r="G33" s="17">
        <f t="shared" si="0"/>
        <v>10.621634615384625</v>
      </c>
      <c r="H33" s="17">
        <v>10.9230769230769</v>
      </c>
      <c r="I33" s="17">
        <v>10.9153846153846</v>
      </c>
      <c r="J33" s="17">
        <v>11</v>
      </c>
      <c r="K33" s="17">
        <v>11.159090909090899</v>
      </c>
      <c r="L33" s="17">
        <f t="shared" si="1"/>
        <v>10.9993881118881</v>
      </c>
      <c r="M33" s="17">
        <v>11.2615384615385</v>
      </c>
      <c r="N33" s="17">
        <v>12.22265625</v>
      </c>
      <c r="O33" s="17">
        <v>12.4460227272727</v>
      </c>
      <c r="P33" s="17">
        <v>12.231912878787901</v>
      </c>
      <c r="Q33" s="17">
        <f t="shared" si="2"/>
        <v>12.040532579399775</v>
      </c>
      <c r="R33" s="17">
        <f t="shared" si="3"/>
        <v>11.457001429560025</v>
      </c>
      <c r="T33" s="7">
        <f t="shared" si="4"/>
        <v>6.1126872025656068E-5</v>
      </c>
      <c r="V33" s="30">
        <f>+claims!D33</f>
        <v>0</v>
      </c>
      <c r="W33" s="30">
        <f>+claims!E33</f>
        <v>0</v>
      </c>
      <c r="X33" s="30">
        <f>+claims!F33</f>
        <v>0</v>
      </c>
      <c r="Z33" s="7">
        <f t="shared" si="5"/>
        <v>0</v>
      </c>
      <c r="AA33" s="7">
        <f t="shared" si="6"/>
        <v>0</v>
      </c>
      <c r="AB33" s="7">
        <f t="shared" si="8"/>
        <v>0</v>
      </c>
      <c r="AD33" s="7">
        <f t="shared" si="7"/>
        <v>0</v>
      </c>
    </row>
    <row r="34" spans="1:30">
      <c r="A34" t="s">
        <v>46</v>
      </c>
      <c r="B34" t="s">
        <v>47</v>
      </c>
      <c r="C34" s="17">
        <v>250.57528846153855</v>
      </c>
      <c r="D34" s="17">
        <v>250.19240384615333</v>
      </c>
      <c r="E34" s="17">
        <v>247.89711538461515</v>
      </c>
      <c r="F34" s="17">
        <v>250.43163461538461</v>
      </c>
      <c r="G34" s="17">
        <f t="shared" si="0"/>
        <v>249.77411057692291</v>
      </c>
      <c r="H34" s="17">
        <v>247.702403846154</v>
      </c>
      <c r="I34" s="17">
        <v>262.56923076923039</v>
      </c>
      <c r="J34" s="17">
        <v>278.81057692307701</v>
      </c>
      <c r="K34" s="17">
        <v>279.09185606060601</v>
      </c>
      <c r="L34" s="17">
        <f t="shared" si="1"/>
        <v>267.04351689976687</v>
      </c>
      <c r="M34" s="17">
        <v>264.93365384615402</v>
      </c>
      <c r="N34" s="17">
        <v>261.96328125000002</v>
      </c>
      <c r="O34" s="17">
        <v>265.08210227272696</v>
      </c>
      <c r="P34" s="17">
        <v>261.49640151515194</v>
      </c>
      <c r="Q34" s="17">
        <f t="shared" si="2"/>
        <v>263.36885972100822</v>
      </c>
      <c r="R34" s="17">
        <f t="shared" si="3"/>
        <v>262.32795392324687</v>
      </c>
      <c r="T34" s="7">
        <f t="shared" si="4"/>
        <v>1.3996059411187755E-3</v>
      </c>
      <c r="V34" s="30">
        <f>+claims!D34</f>
        <v>0</v>
      </c>
      <c r="W34" s="30">
        <f>+claims!E34</f>
        <v>1</v>
      </c>
      <c r="X34" s="30">
        <f>+claims!F34</f>
        <v>1</v>
      </c>
      <c r="Z34" s="7">
        <f t="shared" si="5"/>
        <v>0</v>
      </c>
      <c r="AA34" s="7">
        <f t="shared" si="6"/>
        <v>3.7447080221585899E-3</v>
      </c>
      <c r="AB34" s="7">
        <f t="shared" si="8"/>
        <v>3.7969561058179752E-3</v>
      </c>
      <c r="AD34" s="7">
        <f t="shared" si="7"/>
        <v>3.1467140602951843E-3</v>
      </c>
    </row>
    <row r="35" spans="1:30">
      <c r="A35" t="s">
        <v>48</v>
      </c>
      <c r="B35" t="s">
        <v>49</v>
      </c>
      <c r="C35" s="17">
        <v>3983.739903846154</v>
      </c>
      <c r="D35" s="17">
        <v>4016.0279807692345</v>
      </c>
      <c r="E35" s="17">
        <v>4051.5459615384552</v>
      </c>
      <c r="F35" s="17">
        <v>4077.5105769230845</v>
      </c>
      <c r="G35" s="17">
        <f t="shared" si="0"/>
        <v>4032.2061057692322</v>
      </c>
      <c r="H35" s="17">
        <v>4064.7298076923098</v>
      </c>
      <c r="I35" s="17">
        <v>4111.9890384615401</v>
      </c>
      <c r="J35" s="17">
        <v>4146.3649038461517</v>
      </c>
      <c r="K35" s="17">
        <v>4151.5930113636377</v>
      </c>
      <c r="L35" s="17">
        <f t="shared" si="1"/>
        <v>4118.6691903409101</v>
      </c>
      <c r="M35" s="17">
        <v>4152.9942307692309</v>
      </c>
      <c r="N35" s="17">
        <v>4168.8880859375004</v>
      </c>
      <c r="O35" s="17">
        <v>4146.0871212121219</v>
      </c>
      <c r="P35" s="17">
        <v>4125.6473484848502</v>
      </c>
      <c r="Q35" s="17">
        <f t="shared" si="2"/>
        <v>4148.4041966009263</v>
      </c>
      <c r="R35" s="17">
        <f t="shared" si="3"/>
        <v>4119.1261793756385</v>
      </c>
      <c r="T35" s="7">
        <f t="shared" si="4"/>
        <v>2.1976893375834517E-2</v>
      </c>
      <c r="V35" s="30">
        <f>+claims!D35</f>
        <v>30</v>
      </c>
      <c r="W35" s="30">
        <f>+claims!E35</f>
        <v>43</v>
      </c>
      <c r="X35" s="30">
        <f>+claims!F35</f>
        <v>42</v>
      </c>
      <c r="Z35" s="7">
        <f t="shared" si="5"/>
        <v>7.4400958713584505E-3</v>
      </c>
      <c r="AA35" s="7">
        <f t="shared" si="6"/>
        <v>1.0440265535489828E-2</v>
      </c>
      <c r="AB35" s="7">
        <f t="shared" si="8"/>
        <v>1.0124375063166095E-2</v>
      </c>
      <c r="AD35" s="7">
        <f t="shared" si="7"/>
        <v>9.7822920219727324E-3</v>
      </c>
    </row>
    <row r="36" spans="1:30">
      <c r="A36" t="s">
        <v>50</v>
      </c>
      <c r="B36" t="s">
        <v>511</v>
      </c>
      <c r="C36" s="17">
        <v>292.63907692307697</v>
      </c>
      <c r="D36" s="17">
        <v>305.79065384615399</v>
      </c>
      <c r="E36" s="17">
        <v>307.93269230769198</v>
      </c>
      <c r="F36" s="17">
        <v>312.74374999999998</v>
      </c>
      <c r="G36" s="17">
        <f t="shared" si="0"/>
        <v>304.77654326923073</v>
      </c>
      <c r="H36" s="17">
        <v>314.73894230769201</v>
      </c>
      <c r="I36" s="17">
        <v>318.69567307692296</v>
      </c>
      <c r="J36" s="17">
        <v>324.40769230769195</v>
      </c>
      <c r="K36" s="17">
        <v>330.17</v>
      </c>
      <c r="L36" s="17">
        <f t="shared" si="1"/>
        <v>322.00307692307672</v>
      </c>
      <c r="M36" s="17">
        <v>325.73557692307702</v>
      </c>
      <c r="N36" s="17">
        <v>325.7734375</v>
      </c>
      <c r="O36" s="17">
        <v>315.09914772727302</v>
      </c>
      <c r="P36" s="17">
        <v>280.59678030303002</v>
      </c>
      <c r="Q36" s="17">
        <f t="shared" si="2"/>
        <v>311.801235613345</v>
      </c>
      <c r="R36" s="17">
        <f t="shared" si="3"/>
        <v>314.03106732590322</v>
      </c>
      <c r="T36" s="7">
        <f t="shared" si="4"/>
        <v>1.6754590616515123E-3</v>
      </c>
      <c r="V36" s="30">
        <f>+claims!D36</f>
        <v>14</v>
      </c>
      <c r="W36" s="30">
        <f>+claims!E36</f>
        <v>5</v>
      </c>
      <c r="X36" s="30">
        <f>+claims!F36</f>
        <v>9</v>
      </c>
      <c r="Z36" s="7">
        <f t="shared" si="5"/>
        <v>4.5935293608316857E-2</v>
      </c>
      <c r="AA36" s="7">
        <f t="shared" si="6"/>
        <v>1.5527801932136348E-2</v>
      </c>
      <c r="AB36" s="7">
        <f t="shared" si="8"/>
        <v>2.886454244575419E-2</v>
      </c>
      <c r="AD36" s="7">
        <f t="shared" si="7"/>
        <v>2.726408746830869E-2</v>
      </c>
    </row>
    <row r="37" spans="1:30">
      <c r="A37" t="s">
        <v>51</v>
      </c>
      <c r="B37" t="s">
        <v>52</v>
      </c>
      <c r="C37" s="17">
        <v>2697.2600192307668</v>
      </c>
      <c r="D37" s="17">
        <v>2686.1270961538498</v>
      </c>
      <c r="E37" s="17">
        <v>2669.2204807692347</v>
      </c>
      <c r="F37" s="17">
        <v>2697.6137307692284</v>
      </c>
      <c r="G37" s="17">
        <f t="shared" si="0"/>
        <v>2687.5553317307699</v>
      </c>
      <c r="H37" s="17">
        <v>2717.61</v>
      </c>
      <c r="I37" s="17">
        <v>2748.5891923076902</v>
      </c>
      <c r="J37" s="17">
        <v>2772.1412500000024</v>
      </c>
      <c r="K37" s="17">
        <v>2818.0278409090865</v>
      </c>
      <c r="L37" s="17">
        <f t="shared" si="1"/>
        <v>2764.0920708041949</v>
      </c>
      <c r="M37" s="17">
        <v>2915.5107692307688</v>
      </c>
      <c r="N37" s="17">
        <v>2983.5150390624999</v>
      </c>
      <c r="O37" s="17">
        <v>2972.0945454545499</v>
      </c>
      <c r="P37" s="17">
        <v>2966.062727272727</v>
      </c>
      <c r="Q37" s="17">
        <f t="shared" si="2"/>
        <v>2959.2957702551362</v>
      </c>
      <c r="R37" s="17">
        <f t="shared" ref="R37:R51" si="9">IF(G37&gt;0,(+G37+(L37*2)+(Q37*3))/6,IF(L37&gt;0,((L37*2)+(Q37*3))/5,Q37))</f>
        <v>2848.9377973507617</v>
      </c>
      <c r="T37" s="7">
        <f t="shared" si="4"/>
        <v>1.5200020460711606E-2</v>
      </c>
      <c r="V37" s="30">
        <f>+claims!D37</f>
        <v>23</v>
      </c>
      <c r="W37" s="30">
        <f>+claims!E37</f>
        <v>21</v>
      </c>
      <c r="X37" s="30">
        <f>+claims!F37</f>
        <v>25</v>
      </c>
      <c r="Z37" s="7">
        <f t="shared" si="5"/>
        <v>8.5579633388191984E-3</v>
      </c>
      <c r="AA37" s="7">
        <f t="shared" si="6"/>
        <v>7.5974314393551243E-3</v>
      </c>
      <c r="AB37" s="7">
        <f t="shared" si="8"/>
        <v>8.4479558451991503E-3</v>
      </c>
      <c r="AD37" s="7">
        <f t="shared" si="7"/>
        <v>8.1827822921878169E-3</v>
      </c>
    </row>
    <row r="38" spans="1:30">
      <c r="A38" t="s">
        <v>53</v>
      </c>
      <c r="B38" t="s">
        <v>54</v>
      </c>
      <c r="C38" s="17">
        <v>575.2480769230765</v>
      </c>
      <c r="D38" s="17">
        <v>583.37</v>
      </c>
      <c r="E38" s="17">
        <v>586.24913461538495</v>
      </c>
      <c r="F38" s="17">
        <v>600.44000000000005</v>
      </c>
      <c r="G38" s="17">
        <f t="shared" si="0"/>
        <v>586.32680288461529</v>
      </c>
      <c r="H38" s="17">
        <v>591.61</v>
      </c>
      <c r="I38" s="17">
        <v>597.43048076923071</v>
      </c>
      <c r="J38" s="17">
        <v>602.57403846153795</v>
      </c>
      <c r="K38" s="17">
        <v>613.39744318181783</v>
      </c>
      <c r="L38" s="17">
        <f t="shared" si="1"/>
        <v>601.2529906031466</v>
      </c>
      <c r="M38" s="17">
        <v>591.12980769230796</v>
      </c>
      <c r="N38" s="17">
        <v>594.58818359375005</v>
      </c>
      <c r="O38" s="17">
        <v>591.41439393939402</v>
      </c>
      <c r="P38" s="17">
        <v>598.34791666666695</v>
      </c>
      <c r="Q38" s="17">
        <f t="shared" si="2"/>
        <v>593.87007547302971</v>
      </c>
      <c r="R38" s="17">
        <f t="shared" si="9"/>
        <v>595.07383508499959</v>
      </c>
      <c r="T38" s="7">
        <f t="shared" ref="T38:T62" si="10">+R38/$R$269</f>
        <v>3.1749146918325926E-3</v>
      </c>
      <c r="V38" s="30">
        <f>+claims!D38</f>
        <v>6</v>
      </c>
      <c r="W38" s="30">
        <f>+claims!E38</f>
        <v>4</v>
      </c>
      <c r="X38" s="30">
        <f>+claims!F38</f>
        <v>8</v>
      </c>
      <c r="Z38" s="7">
        <f t="shared" si="5"/>
        <v>1.023320095632871E-2</v>
      </c>
      <c r="AA38" s="7">
        <f t="shared" si="6"/>
        <v>6.6527735620697743E-3</v>
      </c>
      <c r="AB38" s="7">
        <f t="shared" si="8"/>
        <v>1.3470959946294374E-2</v>
      </c>
      <c r="AD38" s="7">
        <f t="shared" si="7"/>
        <v>1.0658604653225231E-2</v>
      </c>
    </row>
    <row r="39" spans="1:30">
      <c r="A39" t="s">
        <v>55</v>
      </c>
      <c r="B39" t="s">
        <v>56</v>
      </c>
      <c r="C39" s="17">
        <v>183.04230769230799</v>
      </c>
      <c r="D39" s="17">
        <v>177.97884615384601</v>
      </c>
      <c r="E39" s="17">
        <v>176.05721153846201</v>
      </c>
      <c r="F39" s="17">
        <v>176.05721153846201</v>
      </c>
      <c r="G39" s="17">
        <f t="shared" si="0"/>
        <v>178.28389423076953</v>
      </c>
      <c r="H39" s="17">
        <v>167.98750000000001</v>
      </c>
      <c r="I39" s="17">
        <v>170.691826923077</v>
      </c>
      <c r="J39" s="17">
        <v>173.730769230769</v>
      </c>
      <c r="K39" s="17">
        <v>177.274147727273</v>
      </c>
      <c r="L39" s="17">
        <f t="shared" si="1"/>
        <v>172.42106097027977</v>
      </c>
      <c r="M39" s="17">
        <v>175.638461538462</v>
      </c>
      <c r="N39" s="17">
        <v>175.42041015625</v>
      </c>
      <c r="O39" s="17">
        <v>175.71</v>
      </c>
      <c r="P39" s="17">
        <v>173.968939393939</v>
      </c>
      <c r="Q39" s="17">
        <f t="shared" si="2"/>
        <v>175.18445277216276</v>
      </c>
      <c r="R39" s="17">
        <f t="shared" si="9"/>
        <v>174.77989574796956</v>
      </c>
      <c r="T39" s="7">
        <f t="shared" si="10"/>
        <v>9.3250824709497531E-4</v>
      </c>
      <c r="V39" s="30">
        <f>+claims!D39</f>
        <v>1</v>
      </c>
      <c r="W39" s="30">
        <f>+claims!E39</f>
        <v>3</v>
      </c>
      <c r="X39" s="30">
        <f>+claims!F39</f>
        <v>3</v>
      </c>
      <c r="Z39" s="7">
        <f t="shared" si="5"/>
        <v>5.6090316195674212E-3</v>
      </c>
      <c r="AA39" s="7">
        <f t="shared" si="6"/>
        <v>1.7399266557796614E-2</v>
      </c>
      <c r="AB39" s="7">
        <f t="shared" si="8"/>
        <v>1.7124807324664072E-2</v>
      </c>
      <c r="AD39" s="7">
        <f t="shared" si="7"/>
        <v>1.529699778485881E-2</v>
      </c>
    </row>
    <row r="40" spans="1:30">
      <c r="A40" t="s">
        <v>57</v>
      </c>
      <c r="B40" t="s">
        <v>58</v>
      </c>
      <c r="C40" s="17">
        <v>230.246269230769</v>
      </c>
      <c r="D40" s="17">
        <v>232.91167307692299</v>
      </c>
      <c r="E40" s="17">
        <v>235.86</v>
      </c>
      <c r="F40" s="17">
        <v>232.34153846153799</v>
      </c>
      <c r="G40" s="17">
        <f t="shared" si="0"/>
        <v>232.8398701923075</v>
      </c>
      <c r="H40" s="17">
        <v>232.34755769230799</v>
      </c>
      <c r="I40" s="17">
        <v>230.29146153846199</v>
      </c>
      <c r="J40" s="17">
        <v>229.254538461538</v>
      </c>
      <c r="K40" s="17">
        <v>230.015814393939</v>
      </c>
      <c r="L40" s="17">
        <f t="shared" si="1"/>
        <v>230.47734302156172</v>
      </c>
      <c r="M40" s="17">
        <v>229.553153846154</v>
      </c>
      <c r="N40" s="17">
        <v>225.77699218750001</v>
      </c>
      <c r="O40" s="17">
        <v>216.77878787878799</v>
      </c>
      <c r="P40" s="17">
        <v>212.237026515152</v>
      </c>
      <c r="Q40" s="17">
        <f t="shared" si="2"/>
        <v>221.08649010689851</v>
      </c>
      <c r="R40" s="17">
        <f t="shared" si="9"/>
        <v>226.17567109268774</v>
      </c>
      <c r="T40" s="7">
        <f t="shared" si="10"/>
        <v>1.2067216179731707E-3</v>
      </c>
      <c r="V40" s="30">
        <f>+claims!D40</f>
        <v>1</v>
      </c>
      <c r="W40" s="30">
        <f>+claims!E40</f>
        <v>5</v>
      </c>
      <c r="X40" s="30">
        <f>+claims!F40</f>
        <v>3</v>
      </c>
      <c r="Z40" s="7">
        <f t="shared" si="5"/>
        <v>4.2947971031510983E-3</v>
      </c>
      <c r="AA40" s="7">
        <f t="shared" si="6"/>
        <v>2.1694106390024802E-2</v>
      </c>
      <c r="AB40" s="7">
        <f t="shared" si="8"/>
        <v>1.3569350160425708E-2</v>
      </c>
      <c r="AD40" s="7">
        <f t="shared" si="7"/>
        <v>1.4731843394079638E-2</v>
      </c>
    </row>
    <row r="41" spans="1:30">
      <c r="A41" t="s">
        <v>59</v>
      </c>
      <c r="B41" t="s">
        <v>60</v>
      </c>
      <c r="C41" s="17">
        <v>183.663461538462</v>
      </c>
      <c r="D41" s="17">
        <v>181.695961538462</v>
      </c>
      <c r="E41" s="17">
        <v>179.95359615384601</v>
      </c>
      <c r="F41" s="17">
        <v>189.80351923076901</v>
      </c>
      <c r="G41" s="17">
        <f t="shared" si="0"/>
        <v>183.77913461538475</v>
      </c>
      <c r="H41" s="17">
        <v>186.41921153846201</v>
      </c>
      <c r="I41" s="17">
        <v>191.837307692308</v>
      </c>
      <c r="J41" s="17">
        <v>197.91923076923101</v>
      </c>
      <c r="K41" s="17">
        <v>205.88939393939401</v>
      </c>
      <c r="L41" s="17">
        <f t="shared" si="1"/>
        <v>195.51628598484876</v>
      </c>
      <c r="M41" s="17">
        <v>205.23846153846199</v>
      </c>
      <c r="N41" s="17">
        <v>204.70185546875001</v>
      </c>
      <c r="O41" s="17">
        <v>199.10198863636401</v>
      </c>
      <c r="P41" s="17">
        <v>194.48977272727299</v>
      </c>
      <c r="Q41" s="17">
        <f t="shared" si="2"/>
        <v>200.88301959271226</v>
      </c>
      <c r="R41" s="17">
        <f t="shared" si="9"/>
        <v>196.24346089386984</v>
      </c>
      <c r="T41" s="7">
        <f t="shared" si="10"/>
        <v>1.0470234287464943E-3</v>
      </c>
      <c r="V41" s="30">
        <f>+claims!D41</f>
        <v>2</v>
      </c>
      <c r="W41" s="30">
        <f>+claims!E41</f>
        <v>0</v>
      </c>
      <c r="X41" s="30">
        <f>+claims!F41</f>
        <v>0</v>
      </c>
      <c r="Z41" s="7">
        <f t="shared" si="5"/>
        <v>1.0882628238432099E-2</v>
      </c>
      <c r="AA41" s="7">
        <f t="shared" si="6"/>
        <v>0</v>
      </c>
      <c r="AB41" s="7">
        <f t="shared" si="8"/>
        <v>0</v>
      </c>
      <c r="AD41" s="7">
        <f t="shared" si="7"/>
        <v>1.8137713730720165E-3</v>
      </c>
    </row>
    <row r="42" spans="1:30">
      <c r="A42" t="s">
        <v>61</v>
      </c>
      <c r="B42" t="s">
        <v>551</v>
      </c>
      <c r="C42" s="17">
        <v>87.900961538461502</v>
      </c>
      <c r="D42" s="17">
        <v>88.307692307692307</v>
      </c>
      <c r="E42" s="17">
        <v>88.2336538461538</v>
      </c>
      <c r="F42" s="17">
        <v>86.905346153846196</v>
      </c>
      <c r="G42" s="17">
        <f t="shared" si="0"/>
        <v>87.836913461538458</v>
      </c>
      <c r="H42" s="17">
        <v>86.713750000000005</v>
      </c>
      <c r="I42" s="17">
        <v>89.872076923076904</v>
      </c>
      <c r="J42" s="17">
        <v>90.1788076923077</v>
      </c>
      <c r="K42" s="17">
        <v>88.314299242424198</v>
      </c>
      <c r="L42" s="17">
        <f t="shared" si="1"/>
        <v>88.769733464452202</v>
      </c>
      <c r="M42" s="17">
        <v>86.071730769230797</v>
      </c>
      <c r="N42" s="17">
        <v>90.27294921875</v>
      </c>
      <c r="O42" s="17">
        <v>94.763446969697</v>
      </c>
      <c r="P42" s="17">
        <v>91.549147727272654</v>
      </c>
      <c r="Q42" s="17">
        <f t="shared" si="2"/>
        <v>90.664318671237609</v>
      </c>
      <c r="R42" s="17">
        <f t="shared" si="9"/>
        <v>89.561556067359291</v>
      </c>
      <c r="T42" s="7">
        <f t="shared" si="10"/>
        <v>4.7784036772685737E-4</v>
      </c>
      <c r="V42" s="30">
        <f>+claims!D42</f>
        <v>0</v>
      </c>
      <c r="W42" s="30">
        <f>+claims!E42</f>
        <v>2</v>
      </c>
      <c r="X42" s="30">
        <f>+claims!F42</f>
        <v>0</v>
      </c>
      <c r="Z42" s="7">
        <f t="shared" si="5"/>
        <v>0</v>
      </c>
      <c r="AA42" s="7">
        <f t="shared" si="6"/>
        <v>0.02</v>
      </c>
      <c r="AB42" s="7">
        <f t="shared" si="8"/>
        <v>0</v>
      </c>
      <c r="AD42" s="7">
        <f t="shared" si="7"/>
        <v>6.6666666666666671E-3</v>
      </c>
    </row>
    <row r="43" spans="1:30">
      <c r="A43" t="s">
        <v>62</v>
      </c>
      <c r="B43" t="s">
        <v>63</v>
      </c>
      <c r="C43" s="17">
        <v>199.06009615384593</v>
      </c>
      <c r="D43" s="17">
        <v>198.85682692307685</v>
      </c>
      <c r="E43" s="17">
        <v>201.10538461538476</v>
      </c>
      <c r="F43" s="17">
        <v>212.71826923076938</v>
      </c>
      <c r="G43" s="17">
        <f t="shared" si="0"/>
        <v>202.93514423076923</v>
      </c>
      <c r="H43" s="17">
        <v>217.37067307692269</v>
      </c>
      <c r="I43" s="17">
        <v>217.46923076923085</v>
      </c>
      <c r="J43" s="17">
        <v>216.79807692307708</v>
      </c>
      <c r="K43" s="17">
        <v>220.67575757575796</v>
      </c>
      <c r="L43" s="17">
        <f t="shared" si="1"/>
        <v>218.07843458624714</v>
      </c>
      <c r="M43" s="17">
        <v>222.39571153846202</v>
      </c>
      <c r="N43" s="17">
        <v>224.60546875</v>
      </c>
      <c r="O43" s="17">
        <v>217.15530303030343</v>
      </c>
      <c r="P43" s="17">
        <v>216.6</v>
      </c>
      <c r="Q43" s="17">
        <f t="shared" si="2"/>
        <v>220.18912082969138</v>
      </c>
      <c r="R43" s="17">
        <f t="shared" si="9"/>
        <v>216.60989598205629</v>
      </c>
      <c r="T43" s="7">
        <f t="shared" si="10"/>
        <v>1.1556850605799656E-3</v>
      </c>
      <c r="V43" s="30">
        <f>+claims!D43</f>
        <v>2</v>
      </c>
      <c r="W43" s="30">
        <f>+claims!E43</f>
        <v>3</v>
      </c>
      <c r="X43" s="30">
        <f>+claims!F43</f>
        <v>3</v>
      </c>
      <c r="Z43" s="7">
        <f t="shared" si="5"/>
        <v>9.8553654054404933E-3</v>
      </c>
      <c r="AA43" s="7">
        <f t="shared" si="6"/>
        <v>1.3756518409038467E-2</v>
      </c>
      <c r="AB43" s="7">
        <f t="shared" si="8"/>
        <v>1.3624651339247573E-2</v>
      </c>
      <c r="AD43" s="7">
        <f t="shared" si="7"/>
        <v>1.3040392706876689E-2</v>
      </c>
    </row>
    <row r="44" spans="1:30">
      <c r="A44" t="s">
        <v>64</v>
      </c>
      <c r="B44" t="s">
        <v>552</v>
      </c>
      <c r="C44" s="17">
        <v>2760.9828846153837</v>
      </c>
      <c r="D44" s="17">
        <v>2767.5229807692285</v>
      </c>
      <c r="E44" s="17">
        <v>2764.2947499999977</v>
      </c>
      <c r="F44" s="17">
        <v>2801.263653846147</v>
      </c>
      <c r="G44" s="17">
        <f t="shared" si="0"/>
        <v>2773.5160673076889</v>
      </c>
      <c r="H44" s="17">
        <v>2801.0853269230793</v>
      </c>
      <c r="I44" s="17">
        <v>2801.5028269230838</v>
      </c>
      <c r="J44" s="17">
        <v>2816.7715576923006</v>
      </c>
      <c r="K44" s="17">
        <v>2695.5285227272725</v>
      </c>
      <c r="L44" s="17">
        <f t="shared" si="1"/>
        <v>2778.722058566434</v>
      </c>
      <c r="M44" s="17">
        <v>2789.1228461538517</v>
      </c>
      <c r="N44" s="17">
        <v>2694.33158203125</v>
      </c>
      <c r="O44" s="17">
        <v>2697.4767992424304</v>
      </c>
      <c r="P44" s="17">
        <v>2674.6591856060595</v>
      </c>
      <c r="Q44" s="17">
        <f t="shared" si="2"/>
        <v>2713.8976032583978</v>
      </c>
      <c r="R44" s="17">
        <f t="shared" si="9"/>
        <v>2745.4421657026251</v>
      </c>
      <c r="T44" s="7">
        <f t="shared" si="10"/>
        <v>1.4647837215395119E-2</v>
      </c>
      <c r="V44" s="30">
        <f>+claims!D44</f>
        <v>39</v>
      </c>
      <c r="W44" s="30">
        <f>+claims!E44</f>
        <v>30</v>
      </c>
      <c r="X44" s="30">
        <f>+claims!F44</f>
        <v>55</v>
      </c>
      <c r="Z44" s="7">
        <f t="shared" si="5"/>
        <v>1.4061573487785174E-2</v>
      </c>
      <c r="AA44" s="7">
        <f t="shared" si="6"/>
        <v>1.0796329883916943E-2</v>
      </c>
      <c r="AB44" s="7">
        <f t="shared" si="8"/>
        <v>2.0266055703046838E-2</v>
      </c>
      <c r="AD44" s="7">
        <f t="shared" si="7"/>
        <v>1.6075400060793263E-2</v>
      </c>
    </row>
    <row r="45" spans="1:30">
      <c r="A45" t="s">
        <v>65</v>
      </c>
      <c r="B45" t="s">
        <v>553</v>
      </c>
      <c r="C45" s="17">
        <v>6.8384615384615399</v>
      </c>
      <c r="D45" s="17">
        <v>7.5</v>
      </c>
      <c r="E45" s="17">
        <v>6.5</v>
      </c>
      <c r="F45" s="17">
        <v>6.6692307692307704</v>
      </c>
      <c r="G45" s="17">
        <f t="shared" si="0"/>
        <v>6.8769230769230774</v>
      </c>
      <c r="H45" s="17">
        <v>8</v>
      </c>
      <c r="I45" s="17">
        <v>6.7634615384615397</v>
      </c>
      <c r="J45" s="17">
        <v>6.5</v>
      </c>
      <c r="K45" s="17">
        <v>7.2727272727272698</v>
      </c>
      <c r="L45" s="17">
        <f t="shared" si="1"/>
        <v>7.1340472027972028</v>
      </c>
      <c r="M45" s="17">
        <v>7.5</v>
      </c>
      <c r="N45" s="17">
        <v>7.796875</v>
      </c>
      <c r="O45" s="17">
        <v>8.5</v>
      </c>
      <c r="P45" s="17">
        <v>8.5</v>
      </c>
      <c r="Q45" s="17">
        <f t="shared" si="2"/>
        <v>8.07421875</v>
      </c>
      <c r="R45" s="17">
        <f t="shared" si="9"/>
        <v>7.5612789554195805</v>
      </c>
      <c r="T45" s="7">
        <f t="shared" si="10"/>
        <v>4.0341910917957226E-5</v>
      </c>
      <c r="V45" s="30">
        <f>+claims!D45</f>
        <v>0</v>
      </c>
      <c r="W45" s="30">
        <f>+claims!E45</f>
        <v>0</v>
      </c>
      <c r="X45" s="30">
        <f>+claims!F45</f>
        <v>0</v>
      </c>
      <c r="Z45" s="7">
        <f t="shared" si="5"/>
        <v>0</v>
      </c>
      <c r="AA45" s="7">
        <f t="shared" si="6"/>
        <v>0</v>
      </c>
      <c r="AB45" s="7">
        <f t="shared" si="8"/>
        <v>0</v>
      </c>
      <c r="AD45" s="7">
        <f t="shared" si="7"/>
        <v>0</v>
      </c>
    </row>
    <row r="46" spans="1:30">
      <c r="A46" t="s">
        <v>66</v>
      </c>
      <c r="B46" t="s">
        <v>67</v>
      </c>
      <c r="C46" s="17">
        <v>86.185576923076894</v>
      </c>
      <c r="D46" s="17">
        <v>93.722115384615407</v>
      </c>
      <c r="E46" s="17">
        <v>97.938942307692301</v>
      </c>
      <c r="F46" s="17">
        <v>101.687980769231</v>
      </c>
      <c r="G46" s="17">
        <f t="shared" si="0"/>
        <v>94.883653846153891</v>
      </c>
      <c r="H46" s="17">
        <v>103.01224999999999</v>
      </c>
      <c r="I46" s="17">
        <v>102.60250000000001</v>
      </c>
      <c r="J46" s="17">
        <v>100.95</v>
      </c>
      <c r="K46" s="17">
        <v>102.55303030303</v>
      </c>
      <c r="L46" s="17">
        <f t="shared" si="1"/>
        <v>102.27944507575751</v>
      </c>
      <c r="M46" s="17">
        <v>102.31874999999999</v>
      </c>
      <c r="N46" s="17">
        <v>104.09765625</v>
      </c>
      <c r="O46" s="17">
        <v>104.42992424242399</v>
      </c>
      <c r="P46" s="17">
        <v>95.815814393939405</v>
      </c>
      <c r="Q46" s="17">
        <f t="shared" si="2"/>
        <v>101.66553622159086</v>
      </c>
      <c r="R46" s="17">
        <f t="shared" si="9"/>
        <v>100.73985877707359</v>
      </c>
      <c r="T46" s="7">
        <f t="shared" si="10"/>
        <v>5.3748029038915121E-4</v>
      </c>
      <c r="V46" s="30">
        <f>+claims!D46</f>
        <v>0</v>
      </c>
      <c r="W46" s="30">
        <f>+claims!E46</f>
        <v>0</v>
      </c>
      <c r="X46" s="30">
        <f>+claims!F46</f>
        <v>0</v>
      </c>
      <c r="Z46" s="7">
        <f t="shared" si="5"/>
        <v>0</v>
      </c>
      <c r="AA46" s="7">
        <f t="shared" si="6"/>
        <v>0</v>
      </c>
      <c r="AB46" s="7">
        <f t="shared" si="8"/>
        <v>0</v>
      </c>
      <c r="AD46" s="7">
        <f t="shared" si="7"/>
        <v>0</v>
      </c>
    </row>
    <row r="47" spans="1:30">
      <c r="A47" t="s">
        <v>68</v>
      </c>
      <c r="B47" t="s">
        <v>69</v>
      </c>
      <c r="C47" s="17">
        <v>279.09326923076901</v>
      </c>
      <c r="D47" s="17">
        <v>278.04230769230799</v>
      </c>
      <c r="E47" s="17">
        <v>280.25432692307697</v>
      </c>
      <c r="F47" s="17">
        <v>281.03750000000002</v>
      </c>
      <c r="G47" s="17">
        <f t="shared" si="0"/>
        <v>279.6068509615385</v>
      </c>
      <c r="H47" s="17">
        <v>285.12692307692299</v>
      </c>
      <c r="I47" s="17">
        <v>293.52596153846201</v>
      </c>
      <c r="J47" s="17">
        <v>299.63653846153801</v>
      </c>
      <c r="K47" s="17">
        <v>302.28787878787898</v>
      </c>
      <c r="L47" s="17">
        <f t="shared" si="1"/>
        <v>295.14432546620048</v>
      </c>
      <c r="M47" s="17">
        <v>320.28028846153802</v>
      </c>
      <c r="N47" s="17">
        <v>333.53173828125</v>
      </c>
      <c r="O47" s="17">
        <v>338.52746212121201</v>
      </c>
      <c r="P47" s="17">
        <v>346.05729166666703</v>
      </c>
      <c r="Q47" s="17">
        <f t="shared" si="2"/>
        <v>334.59919513266675</v>
      </c>
      <c r="R47" s="17">
        <f t="shared" si="9"/>
        <v>312.28218121532331</v>
      </c>
      <c r="T47" s="7">
        <f t="shared" si="10"/>
        <v>1.666128178861095E-3</v>
      </c>
      <c r="V47" s="30">
        <f>+claims!D47</f>
        <v>2</v>
      </c>
      <c r="W47" s="30">
        <f>+claims!E47</f>
        <v>1</v>
      </c>
      <c r="X47" s="30">
        <f>+claims!F47</f>
        <v>5</v>
      </c>
      <c r="Z47" s="7">
        <f t="shared" si="5"/>
        <v>7.1529005570579217E-3</v>
      </c>
      <c r="AA47" s="7">
        <f t="shared" si="6"/>
        <v>3.3881728826072877E-3</v>
      </c>
      <c r="AB47" s="7">
        <f t="shared" si="8"/>
        <v>1.4943251725448794E-2</v>
      </c>
      <c r="AD47" s="7">
        <f t="shared" si="7"/>
        <v>9.7931669164364795E-3</v>
      </c>
    </row>
    <row r="48" spans="1:30">
      <c r="A48" t="s">
        <v>70</v>
      </c>
      <c r="B48" t="s">
        <v>71</v>
      </c>
      <c r="C48" s="17">
        <v>8.9846153846153793</v>
      </c>
      <c r="D48" s="17">
        <v>8.6461538461538492</v>
      </c>
      <c r="E48" s="17">
        <v>11.676923076923099</v>
      </c>
      <c r="F48" s="17">
        <v>12</v>
      </c>
      <c r="G48" s="17">
        <f t="shared" si="0"/>
        <v>10.326923076923082</v>
      </c>
      <c r="H48" s="17">
        <v>12.3384615384615</v>
      </c>
      <c r="I48" s="17">
        <v>12</v>
      </c>
      <c r="J48" s="17">
        <v>12</v>
      </c>
      <c r="K48" s="17">
        <v>12</v>
      </c>
      <c r="L48" s="17">
        <f t="shared" si="1"/>
        <v>12.084615384615375</v>
      </c>
      <c r="M48" s="17">
        <v>11.3384615384615</v>
      </c>
      <c r="N48" s="17">
        <v>10.95</v>
      </c>
      <c r="O48" s="17">
        <v>11.6515151515152</v>
      </c>
      <c r="P48" s="17">
        <v>12</v>
      </c>
      <c r="Q48" s="17">
        <f t="shared" si="2"/>
        <v>11.484994172494174</v>
      </c>
      <c r="R48" s="17">
        <f t="shared" si="9"/>
        <v>11.491856060606059</v>
      </c>
      <c r="T48" s="7">
        <f t="shared" si="10"/>
        <v>6.1312832949598643E-5</v>
      </c>
      <c r="V48" s="30">
        <f>+claims!D48</f>
        <v>0</v>
      </c>
      <c r="W48" s="30">
        <f>+claims!E48</f>
        <v>0</v>
      </c>
      <c r="X48" s="30">
        <f>+claims!F48</f>
        <v>0</v>
      </c>
      <c r="Z48" s="7">
        <f t="shared" si="5"/>
        <v>0</v>
      </c>
      <c r="AA48" s="7">
        <f t="shared" si="6"/>
        <v>0</v>
      </c>
      <c r="AB48" s="7">
        <f t="shared" si="8"/>
        <v>0</v>
      </c>
      <c r="AD48" s="7">
        <f t="shared" si="7"/>
        <v>0</v>
      </c>
    </row>
    <row r="49" spans="1:30">
      <c r="A49" t="s">
        <v>72</v>
      </c>
      <c r="B49" t="s">
        <v>73</v>
      </c>
      <c r="C49" s="17">
        <v>13.625</v>
      </c>
      <c r="D49" s="17">
        <v>13.625</v>
      </c>
      <c r="E49" s="17">
        <v>13.625</v>
      </c>
      <c r="F49" s="17">
        <v>13.625</v>
      </c>
      <c r="G49" s="17">
        <f t="shared" si="0"/>
        <v>13.625</v>
      </c>
      <c r="H49" s="17">
        <v>13.625</v>
      </c>
      <c r="I49" s="17">
        <v>12.625</v>
      </c>
      <c r="J49" s="17">
        <v>12.932692307692299</v>
      </c>
      <c r="K49" s="17">
        <v>13.465909090909101</v>
      </c>
      <c r="L49" s="17">
        <f t="shared" si="1"/>
        <v>13.16215034965035</v>
      </c>
      <c r="M49" s="17">
        <v>13.4096153846154</v>
      </c>
      <c r="N49" s="17">
        <v>13.625</v>
      </c>
      <c r="O49" s="17">
        <v>13.625</v>
      </c>
      <c r="P49" s="17">
        <v>13.625</v>
      </c>
      <c r="Q49" s="17">
        <f t="shared" si="2"/>
        <v>13.57115384615385</v>
      </c>
      <c r="R49" s="17">
        <f t="shared" si="9"/>
        <v>13.443793706293709</v>
      </c>
      <c r="T49" s="7">
        <f t="shared" si="10"/>
        <v>7.1727062484576662E-5</v>
      </c>
      <c r="V49" s="30">
        <f>+claims!D49</f>
        <v>0</v>
      </c>
      <c r="W49" s="30">
        <f>+claims!E49</f>
        <v>0</v>
      </c>
      <c r="X49" s="30">
        <f>+claims!F49</f>
        <v>0</v>
      </c>
      <c r="Z49" s="7">
        <f t="shared" si="5"/>
        <v>0</v>
      </c>
      <c r="AA49" s="7">
        <f t="shared" si="6"/>
        <v>0</v>
      </c>
      <c r="AB49" s="7">
        <f t="shared" si="8"/>
        <v>0</v>
      </c>
      <c r="AD49" s="7">
        <f t="shared" si="7"/>
        <v>0</v>
      </c>
    </row>
    <row r="50" spans="1:30">
      <c r="A50" t="s">
        <v>74</v>
      </c>
      <c r="B50" t="s">
        <v>75</v>
      </c>
      <c r="C50" s="17">
        <v>9.4076920000000008</v>
      </c>
      <c r="D50" s="17">
        <v>8.6</v>
      </c>
      <c r="E50" s="17">
        <v>8.6576923076923098</v>
      </c>
      <c r="F50" s="17">
        <v>9.0269230769230795</v>
      </c>
      <c r="G50" s="17">
        <f t="shared" si="0"/>
        <v>8.9230768461538474</v>
      </c>
      <c r="H50" s="17">
        <v>9.5</v>
      </c>
      <c r="I50" s="17">
        <v>9.5</v>
      </c>
      <c r="J50" s="17">
        <v>9.5</v>
      </c>
      <c r="K50" s="17">
        <v>9.5</v>
      </c>
      <c r="L50" s="17">
        <f t="shared" si="1"/>
        <v>9.5</v>
      </c>
      <c r="M50" s="17">
        <v>9.5</v>
      </c>
      <c r="N50" s="17">
        <v>9.5</v>
      </c>
      <c r="O50" s="17">
        <v>9.5</v>
      </c>
      <c r="P50" s="17">
        <v>9.5</v>
      </c>
      <c r="Q50" s="17">
        <f t="shared" si="2"/>
        <v>9.5</v>
      </c>
      <c r="R50" s="17">
        <f t="shared" si="9"/>
        <v>9.4038461410256406</v>
      </c>
      <c r="T50" s="7">
        <f t="shared" si="10"/>
        <v>5.0172613065084409E-5</v>
      </c>
      <c r="V50" s="30">
        <f>+claims!D50</f>
        <v>0</v>
      </c>
      <c r="W50" s="30">
        <f>+claims!E50</f>
        <v>0</v>
      </c>
      <c r="X50" s="30">
        <f>+claims!F50</f>
        <v>0</v>
      </c>
      <c r="Z50" s="7">
        <f t="shared" si="5"/>
        <v>0</v>
      </c>
      <c r="AA50" s="7">
        <f t="shared" si="6"/>
        <v>0</v>
      </c>
      <c r="AB50" s="7">
        <f t="shared" si="8"/>
        <v>0</v>
      </c>
      <c r="AD50" s="7">
        <f t="shared" si="7"/>
        <v>0</v>
      </c>
    </row>
    <row r="51" spans="1:30">
      <c r="A51" t="s">
        <v>76</v>
      </c>
      <c r="B51" t="s">
        <v>77</v>
      </c>
      <c r="C51" s="17">
        <v>32.956769230769197</v>
      </c>
      <c r="D51" s="17">
        <v>32.723076923076903</v>
      </c>
      <c r="E51" s="17">
        <v>34</v>
      </c>
      <c r="F51" s="17">
        <v>34.538461538461497</v>
      </c>
      <c r="G51" s="17">
        <f t="shared" si="0"/>
        <v>33.554576923076901</v>
      </c>
      <c r="H51" s="17">
        <v>35.692307692307701</v>
      </c>
      <c r="I51" s="17">
        <v>34.942307692307701</v>
      </c>
      <c r="J51" s="17">
        <v>34.930769230769201</v>
      </c>
      <c r="K51" s="17">
        <v>33.923295454545503</v>
      </c>
      <c r="L51" s="17">
        <f t="shared" si="1"/>
        <v>34.872170017482524</v>
      </c>
      <c r="M51" s="17">
        <v>33.507692307692302</v>
      </c>
      <c r="N51" s="17">
        <v>34.989707031249999</v>
      </c>
      <c r="O51" s="17">
        <v>35</v>
      </c>
      <c r="P51" s="17">
        <v>33.637310606060602</v>
      </c>
      <c r="Q51" s="17">
        <f t="shared" si="2"/>
        <v>34.283677486250724</v>
      </c>
      <c r="R51" s="17">
        <f t="shared" si="9"/>
        <v>34.358324902799019</v>
      </c>
      <c r="T51" s="7">
        <f t="shared" si="10"/>
        <v>1.8331296738172449E-4</v>
      </c>
      <c r="V51" s="30">
        <f>+claims!D51</f>
        <v>0</v>
      </c>
      <c r="W51" s="30">
        <f>+claims!E51</f>
        <v>1</v>
      </c>
      <c r="X51" s="30">
        <f>+claims!F51</f>
        <v>0</v>
      </c>
      <c r="Z51" s="7">
        <f t="shared" si="5"/>
        <v>0</v>
      </c>
      <c r="AA51" s="7">
        <f t="shared" si="6"/>
        <v>0.01</v>
      </c>
      <c r="AB51" s="7">
        <f t="shared" si="8"/>
        <v>0</v>
      </c>
      <c r="AD51" s="7">
        <f t="shared" si="7"/>
        <v>3.3333333333333335E-3</v>
      </c>
    </row>
    <row r="52" spans="1:30">
      <c r="A52" t="s">
        <v>78</v>
      </c>
      <c r="B52" t="s">
        <v>79</v>
      </c>
      <c r="C52" s="17">
        <v>14</v>
      </c>
      <c r="D52" s="17">
        <v>13.8692307692308</v>
      </c>
      <c r="E52" s="17">
        <v>13.9230769230769</v>
      </c>
      <c r="F52" s="17">
        <v>13.7692307692308</v>
      </c>
      <c r="G52" s="17">
        <f>AVERAGE(C52:F52)</f>
        <v>13.890384615384626</v>
      </c>
      <c r="H52" s="17">
        <v>13.23</v>
      </c>
      <c r="I52" s="17">
        <v>12.1230769230769</v>
      </c>
      <c r="J52" s="17">
        <v>12</v>
      </c>
      <c r="K52" s="17">
        <v>11.409090909090899</v>
      </c>
      <c r="L52" s="17">
        <f t="shared" si="1"/>
        <v>12.190541958041949</v>
      </c>
      <c r="M52" s="17">
        <v>9.9999999999999769</v>
      </c>
      <c r="N52" s="17">
        <v>10</v>
      </c>
      <c r="O52" s="17">
        <v>9.9999999999999911</v>
      </c>
      <c r="P52" s="17">
        <v>10</v>
      </c>
      <c r="Q52" s="17">
        <f t="shared" si="2"/>
        <v>9.9999999999999929</v>
      </c>
      <c r="R52" s="17">
        <f t="shared" ref="R52:R102" si="11">IF(G52&gt;0,(+G52+(L52*2)+(Q52*3))/6,IF(L52&gt;0,((L52*2)+(Q52*3))/5,Q52))</f>
        <v>11.378578088578086</v>
      </c>
      <c r="T52" s="7">
        <f t="shared" si="10"/>
        <v>6.0708457699926918E-5</v>
      </c>
      <c r="V52" s="30">
        <f>+claims!D52</f>
        <v>0</v>
      </c>
      <c r="W52" s="30">
        <f>+claims!E52</f>
        <v>0</v>
      </c>
      <c r="X52" s="30">
        <f>+claims!F52</f>
        <v>0</v>
      </c>
      <c r="Z52" s="7">
        <f t="shared" si="5"/>
        <v>0</v>
      </c>
      <c r="AA52" s="7">
        <f t="shared" si="6"/>
        <v>0</v>
      </c>
      <c r="AB52" s="7">
        <f t="shared" si="8"/>
        <v>0</v>
      </c>
      <c r="AD52" s="7">
        <f t="shared" si="7"/>
        <v>0</v>
      </c>
    </row>
    <row r="53" spans="1:30">
      <c r="A53" t="s">
        <v>80</v>
      </c>
      <c r="B53" t="s">
        <v>81</v>
      </c>
      <c r="C53" s="17">
        <v>106.026923076923</v>
      </c>
      <c r="D53" s="17">
        <v>109.434615384615</v>
      </c>
      <c r="E53" s="17">
        <v>111.711538461538</v>
      </c>
      <c r="F53" s="17">
        <v>110.680769230769</v>
      </c>
      <c r="G53" s="17">
        <f>AVERAGE(C53:F53)</f>
        <v>109.46346153846125</v>
      </c>
      <c r="H53" s="17">
        <v>110.823076923077</v>
      </c>
      <c r="I53" s="17">
        <v>110.934615384615</v>
      </c>
      <c r="J53" s="17">
        <v>109.946153846154</v>
      </c>
      <c r="K53" s="17">
        <v>112.67</v>
      </c>
      <c r="L53" s="17">
        <f t="shared" si="1"/>
        <v>111.09346153846151</v>
      </c>
      <c r="M53" s="17">
        <v>112.315384615385</v>
      </c>
      <c r="N53" s="17">
        <v>112.236328125</v>
      </c>
      <c r="O53" s="17">
        <v>113.094696969697</v>
      </c>
      <c r="P53" s="17">
        <v>112.86742424242399</v>
      </c>
      <c r="Q53" s="17">
        <f t="shared" si="2"/>
        <v>112.62845848812651</v>
      </c>
      <c r="R53" s="17">
        <f t="shared" si="11"/>
        <v>111.5892933466273</v>
      </c>
      <c r="T53" s="7">
        <f t="shared" si="10"/>
        <v>5.9536559332476469E-4</v>
      </c>
      <c r="V53" s="30">
        <f>+claims!D53</f>
        <v>0</v>
      </c>
      <c r="W53" s="30">
        <f>+claims!E53</f>
        <v>2</v>
      </c>
      <c r="X53" s="30">
        <f>+claims!F53</f>
        <v>1</v>
      </c>
      <c r="Z53" s="7">
        <f t="shared" si="5"/>
        <v>0</v>
      </c>
      <c r="AA53" s="7">
        <f t="shared" si="6"/>
        <v>1.8002859685019201E-2</v>
      </c>
      <c r="AB53" s="7">
        <f t="shared" si="8"/>
        <v>8.878750658790395E-3</v>
      </c>
      <c r="AD53" s="7">
        <f t="shared" si="7"/>
        <v>1.0440328557734932E-2</v>
      </c>
    </row>
    <row r="54" spans="1:30">
      <c r="A54" t="s">
        <v>82</v>
      </c>
      <c r="B54" t="s">
        <v>512</v>
      </c>
      <c r="C54" s="17">
        <v>305.41153846153799</v>
      </c>
      <c r="D54" s="17">
        <v>308.48894230769201</v>
      </c>
      <c r="E54" s="17">
        <v>313.03461538461499</v>
      </c>
      <c r="F54" s="17">
        <v>310.14786538461499</v>
      </c>
      <c r="G54" s="17">
        <f>AVERAGE(C54:F54)</f>
        <v>309.27074038461501</v>
      </c>
      <c r="H54" s="17">
        <v>311.941653846154</v>
      </c>
      <c r="I54" s="17">
        <v>314.095192307692</v>
      </c>
      <c r="J54" s="17">
        <v>315.24592307692302</v>
      </c>
      <c r="K54" s="17">
        <v>319.18087121212062</v>
      </c>
      <c r="L54" s="17">
        <f t="shared" si="1"/>
        <v>315.11591011072238</v>
      </c>
      <c r="M54" s="17">
        <v>321.03701923076898</v>
      </c>
      <c r="N54" s="17">
        <v>320.1533203125</v>
      </c>
      <c r="O54" s="17">
        <v>317.19034090909099</v>
      </c>
      <c r="P54" s="17">
        <v>318.44933712121201</v>
      </c>
      <c r="Q54" s="17">
        <f t="shared" si="2"/>
        <v>319.20750439339298</v>
      </c>
      <c r="R54" s="17">
        <f t="shared" si="11"/>
        <v>316.18751229770646</v>
      </c>
      <c r="T54" s="7">
        <f t="shared" si="10"/>
        <v>1.686964405055039E-3</v>
      </c>
      <c r="V54" s="30">
        <f>+claims!D54</f>
        <v>4</v>
      </c>
      <c r="W54" s="30">
        <f>+claims!E54</f>
        <v>1</v>
      </c>
      <c r="X54" s="30">
        <f>+claims!F54</f>
        <v>3</v>
      </c>
      <c r="Z54" s="7">
        <f t="shared" si="5"/>
        <v>1.2933651579924836E-2</v>
      </c>
      <c r="AA54" s="7">
        <f t="shared" si="6"/>
        <v>3.173435449986101E-3</v>
      </c>
      <c r="AB54" s="7">
        <f t="shared" si="8"/>
        <v>9.3982752871084908E-3</v>
      </c>
      <c r="AD54" s="7">
        <f t="shared" si="7"/>
        <v>7.9125580568704182E-3</v>
      </c>
    </row>
    <row r="55" spans="1:30">
      <c r="A55" t="s">
        <v>83</v>
      </c>
      <c r="B55" t="s">
        <v>84</v>
      </c>
      <c r="C55" s="17">
        <v>2</v>
      </c>
      <c r="D55" s="17">
        <v>2</v>
      </c>
      <c r="E55" s="17">
        <v>2</v>
      </c>
      <c r="F55" s="17">
        <v>2</v>
      </c>
      <c r="G55" s="17">
        <f>AVERAGE(C55:F55)</f>
        <v>2</v>
      </c>
      <c r="H55" s="17">
        <v>2</v>
      </c>
      <c r="I55" s="17">
        <v>2</v>
      </c>
      <c r="J55" s="17">
        <v>2</v>
      </c>
      <c r="K55" s="17">
        <v>1.9696969696969699</v>
      </c>
      <c r="L55" s="17">
        <f t="shared" si="1"/>
        <v>1.9924242424242424</v>
      </c>
      <c r="M55" s="17">
        <v>2</v>
      </c>
      <c r="N55" s="17">
        <v>5</v>
      </c>
      <c r="O55" s="17">
        <v>5</v>
      </c>
      <c r="P55" s="17">
        <v>5</v>
      </c>
      <c r="Q55" s="17">
        <f t="shared" si="2"/>
        <v>4.25</v>
      </c>
      <c r="R55" s="17">
        <f t="shared" si="11"/>
        <v>3.1224747474747474</v>
      </c>
      <c r="T55" s="7">
        <f t="shared" si="10"/>
        <v>1.6659430084365573E-5</v>
      </c>
      <c r="V55" s="30">
        <f>+claims!D55</f>
        <v>0</v>
      </c>
      <c r="W55" s="30">
        <f>+claims!E55</f>
        <v>0</v>
      </c>
      <c r="X55" s="30">
        <f>+claims!F55</f>
        <v>0</v>
      </c>
      <c r="Z55" s="7">
        <f t="shared" ref="Z55:Z102" si="12">IF(G55&gt;100,IF(V55&lt;1,0,+V55/G55),IF(V55&lt;1,0,+V55/100))</f>
        <v>0</v>
      </c>
      <c r="AA55" s="7">
        <f t="shared" ref="AA55:AA102" si="13">IF(L55&gt;100,IF(W55&lt;1,0,+W55/L55),IF(W55&lt;1,0,+W55/100))</f>
        <v>0</v>
      </c>
      <c r="AB55" s="7">
        <f t="shared" si="8"/>
        <v>0</v>
      </c>
      <c r="AD55" s="7">
        <f t="shared" si="7"/>
        <v>0</v>
      </c>
    </row>
    <row r="56" spans="1:30">
      <c r="A56" t="s">
        <v>85</v>
      </c>
      <c r="B56" t="s">
        <v>86</v>
      </c>
      <c r="C56" s="17">
        <v>577.151711538462</v>
      </c>
      <c r="D56" s="17">
        <v>577.99423076923097</v>
      </c>
      <c r="E56" s="17">
        <v>575.82249999999999</v>
      </c>
      <c r="F56" s="17">
        <v>568.885576923077</v>
      </c>
      <c r="G56" s="17">
        <f t="shared" ref="G56:G90" si="14">AVERAGE(C56:F56)</f>
        <v>574.96350480769252</v>
      </c>
      <c r="H56" s="17">
        <v>600.69773076923104</v>
      </c>
      <c r="I56" s="17">
        <v>603.36730769230803</v>
      </c>
      <c r="J56" s="17">
        <v>597.68055769230796</v>
      </c>
      <c r="K56" s="17">
        <v>620.94000000000005</v>
      </c>
      <c r="L56" s="17">
        <f t="shared" ref="L56:L90" si="15">AVERAGE(H56:K56)</f>
        <v>605.6713990384618</v>
      </c>
      <c r="M56" s="17">
        <v>624.26874999999995</v>
      </c>
      <c r="N56" s="17">
        <v>627.47091796874997</v>
      </c>
      <c r="O56" s="17">
        <v>615.37246212121204</v>
      </c>
      <c r="P56" s="17">
        <v>614.43560606060601</v>
      </c>
      <c r="Q56" s="17">
        <f t="shared" ref="Q56:Q106" si="16">AVERAGE(M56:P56)</f>
        <v>620.38693403764205</v>
      </c>
      <c r="R56" s="17">
        <f t="shared" si="11"/>
        <v>607.91118416625704</v>
      </c>
      <c r="T56" s="7">
        <f t="shared" si="10"/>
        <v>3.2434061727199116E-3</v>
      </c>
      <c r="V56" s="30">
        <f>+claims!D56</f>
        <v>50</v>
      </c>
      <c r="W56" s="30">
        <f>+claims!E56</f>
        <v>39</v>
      </c>
      <c r="X56" s="30">
        <f>+claims!F56</f>
        <v>30</v>
      </c>
      <c r="Z56" s="7">
        <f t="shared" si="12"/>
        <v>8.6962041211160787E-2</v>
      </c>
      <c r="AA56" s="7">
        <f t="shared" si="13"/>
        <v>6.4391351584233203E-2</v>
      </c>
      <c r="AB56" s="7">
        <f t="shared" si="8"/>
        <v>4.8356917842792196E-2</v>
      </c>
      <c r="AD56" s="7">
        <f t="shared" si="7"/>
        <v>6.0135916318000637E-2</v>
      </c>
    </row>
    <row r="57" spans="1:30">
      <c r="A57" t="s">
        <v>87</v>
      </c>
      <c r="B57" t="s">
        <v>88</v>
      </c>
      <c r="C57" s="17">
        <v>307.27932692307701</v>
      </c>
      <c r="D57" s="17">
        <v>308.72307692307697</v>
      </c>
      <c r="E57" s="17">
        <v>315.24230769230797</v>
      </c>
      <c r="F57" s="17">
        <v>327.512019230769</v>
      </c>
      <c r="G57" s="17">
        <f t="shared" si="14"/>
        <v>314.68918269230778</v>
      </c>
      <c r="H57" s="17">
        <v>323.41278846153898</v>
      </c>
      <c r="I57" s="17">
        <v>318.39326923076902</v>
      </c>
      <c r="J57" s="17">
        <v>306.81855769230799</v>
      </c>
      <c r="K57" s="17">
        <v>305.38087121212101</v>
      </c>
      <c r="L57" s="17">
        <f t="shared" si="15"/>
        <v>313.50137164918425</v>
      </c>
      <c r="M57" s="17">
        <v>320.90409615384601</v>
      </c>
      <c r="N57" s="17">
        <v>332.75390625</v>
      </c>
      <c r="O57" s="17">
        <v>333.51115530303099</v>
      </c>
      <c r="P57" s="17">
        <v>338.86164772727199</v>
      </c>
      <c r="Q57" s="17">
        <f t="shared" si="16"/>
        <v>331.50770135853725</v>
      </c>
      <c r="R57" s="17">
        <f t="shared" si="11"/>
        <v>322.702505011048</v>
      </c>
      <c r="T57" s="7">
        <f t="shared" si="10"/>
        <v>1.7217240346391826E-3</v>
      </c>
      <c r="V57" s="30">
        <f>+claims!D57</f>
        <v>2</v>
      </c>
      <c r="W57" s="30">
        <f>+claims!E57</f>
        <v>5</v>
      </c>
      <c r="X57" s="30">
        <f>+claims!F57</f>
        <v>4</v>
      </c>
      <c r="Z57" s="7">
        <f t="shared" si="12"/>
        <v>6.355477436145401E-3</v>
      </c>
      <c r="AA57" s="7">
        <f t="shared" si="13"/>
        <v>1.5948893536565201E-2</v>
      </c>
      <c r="AB57" s="7">
        <f t="shared" si="8"/>
        <v>1.2066084690062326E-2</v>
      </c>
      <c r="AD57" s="7">
        <f t="shared" si="7"/>
        <v>1.2408586429910462E-2</v>
      </c>
    </row>
    <row r="58" spans="1:30">
      <c r="A58" t="s">
        <v>89</v>
      </c>
      <c r="B58" t="s">
        <v>90</v>
      </c>
      <c r="C58" s="17">
        <v>7923.9204615384588</v>
      </c>
      <c r="D58" s="17">
        <v>7946.3949615384627</v>
      </c>
      <c r="E58" s="17">
        <v>8018.0354999999972</v>
      </c>
      <c r="F58" s="17">
        <v>8090.3128653846197</v>
      </c>
      <c r="G58" s="17">
        <f t="shared" si="14"/>
        <v>7994.6659471153853</v>
      </c>
      <c r="H58" s="17">
        <v>8083.6559807692329</v>
      </c>
      <c r="I58" s="17">
        <v>8110.8922884615413</v>
      </c>
      <c r="J58" s="17">
        <v>8163.2049807692329</v>
      </c>
      <c r="K58" s="17">
        <v>8163.1936363636369</v>
      </c>
      <c r="L58" s="17">
        <f t="shared" si="15"/>
        <v>8130.2367215909117</v>
      </c>
      <c r="M58" s="17">
        <v>8192.122442307691</v>
      </c>
      <c r="N58" s="17">
        <v>8226.8745312499996</v>
      </c>
      <c r="O58" s="17">
        <v>8106.4469696969736</v>
      </c>
      <c r="P58" s="17">
        <v>8198.6116856060617</v>
      </c>
      <c r="Q58" s="17">
        <f t="shared" si="16"/>
        <v>8181.0139072151815</v>
      </c>
      <c r="R58" s="17">
        <f t="shared" si="11"/>
        <v>8133.0301853237934</v>
      </c>
      <c r="T58" s="7">
        <f t="shared" si="10"/>
        <v>4.3392391837920631E-2</v>
      </c>
      <c r="V58" s="30">
        <f>+claims!D58</f>
        <v>529</v>
      </c>
      <c r="W58" s="30">
        <f>+claims!E58</f>
        <v>392</v>
      </c>
      <c r="X58" s="30">
        <f>+claims!F58</f>
        <v>431</v>
      </c>
      <c r="Z58" s="7">
        <f t="shared" si="12"/>
        <v>6.6169118697307475E-2</v>
      </c>
      <c r="AA58" s="7">
        <f t="shared" si="13"/>
        <v>4.821507828412825E-2</v>
      </c>
      <c r="AB58" s="7">
        <f t="shared" ref="AB58:AB112" si="17">IF(Q58&gt;100,IF(X58&lt;1,0,+X58/Q58),IF(X58&lt;1,0,+X58/100))</f>
        <v>5.2682956524481996E-2</v>
      </c>
      <c r="AD58" s="7">
        <f t="shared" si="7"/>
        <v>5.3441357473168326E-2</v>
      </c>
    </row>
    <row r="59" spans="1:30">
      <c r="A59" t="s">
        <v>91</v>
      </c>
      <c r="B59" t="s">
        <v>92</v>
      </c>
      <c r="C59" s="17">
        <v>43.030769230769202</v>
      </c>
      <c r="D59" s="17">
        <v>42.653846153846203</v>
      </c>
      <c r="E59" s="17">
        <v>41.202884615384598</v>
      </c>
      <c r="F59" s="17">
        <v>40.076923076923102</v>
      </c>
      <c r="G59" s="17">
        <f t="shared" si="14"/>
        <v>41.741105769230771</v>
      </c>
      <c r="H59" s="17">
        <v>39.671153846153899</v>
      </c>
      <c r="I59" s="17">
        <v>39.676923076923103</v>
      </c>
      <c r="J59" s="17">
        <v>42.769230769230802</v>
      </c>
      <c r="K59" s="17">
        <v>41.947443181818201</v>
      </c>
      <c r="L59" s="17">
        <f t="shared" si="15"/>
        <v>41.016187718531498</v>
      </c>
      <c r="M59" s="17">
        <v>41.015384615384598</v>
      </c>
      <c r="N59" s="17">
        <v>43.95068359375</v>
      </c>
      <c r="O59" s="17">
        <v>42.672348484848499</v>
      </c>
      <c r="P59" s="17">
        <v>44.696969696969703</v>
      </c>
      <c r="Q59" s="17">
        <f t="shared" si="16"/>
        <v>43.083846597738201</v>
      </c>
      <c r="R59" s="17">
        <f t="shared" si="11"/>
        <v>42.170836833251393</v>
      </c>
      <c r="T59" s="7">
        <f t="shared" si="10"/>
        <v>2.2499528887812782E-4</v>
      </c>
      <c r="V59" s="30">
        <f>+claims!D59</f>
        <v>0</v>
      </c>
      <c r="W59" s="30">
        <f>+claims!E59</f>
        <v>1</v>
      </c>
      <c r="X59" s="30">
        <f>+claims!F59</f>
        <v>2</v>
      </c>
      <c r="Z59" s="7">
        <f t="shared" si="12"/>
        <v>0</v>
      </c>
      <c r="AA59" s="7">
        <f t="shared" si="13"/>
        <v>0.01</v>
      </c>
      <c r="AB59" s="7">
        <f t="shared" si="17"/>
        <v>0.02</v>
      </c>
      <c r="AD59" s="7">
        <f t="shared" si="7"/>
        <v>1.3333333333333334E-2</v>
      </c>
    </row>
    <row r="60" spans="1:30">
      <c r="A60" t="s">
        <v>93</v>
      </c>
      <c r="B60" t="s">
        <v>94</v>
      </c>
      <c r="C60" s="17">
        <v>14.766461538461501</v>
      </c>
      <c r="D60" s="17">
        <v>15.7510576923077</v>
      </c>
      <c r="E60" s="17">
        <v>16.428000000000001</v>
      </c>
      <c r="F60" s="17">
        <v>16.566442307692299</v>
      </c>
      <c r="G60" s="17">
        <f t="shared" si="14"/>
        <v>15.877990384615376</v>
      </c>
      <c r="H60" s="17">
        <v>16.428000000000001</v>
      </c>
      <c r="I60" s="17">
        <v>16.428000000000001</v>
      </c>
      <c r="J60" s="17">
        <v>16.428000000000001</v>
      </c>
      <c r="K60" s="17">
        <v>16.427992424242401</v>
      </c>
      <c r="L60" s="17">
        <f t="shared" si="15"/>
        <v>16.427998106060603</v>
      </c>
      <c r="M60" s="17">
        <v>18.428000000000001</v>
      </c>
      <c r="N60" s="17">
        <v>18.427988281249998</v>
      </c>
      <c r="O60" s="17">
        <v>18.427992424242401</v>
      </c>
      <c r="P60" s="17">
        <v>18.428011363636401</v>
      </c>
      <c r="Q60" s="17">
        <f t="shared" si="16"/>
        <v>18.427998017282199</v>
      </c>
      <c r="R60" s="17">
        <f t="shared" si="11"/>
        <v>17.336330108097197</v>
      </c>
      <c r="T60" s="7">
        <f t="shared" si="10"/>
        <v>9.2495024848127409E-5</v>
      </c>
      <c r="V60" s="30">
        <f>+claims!D60</f>
        <v>0</v>
      </c>
      <c r="W60" s="30">
        <f>+claims!E60</f>
        <v>0</v>
      </c>
      <c r="X60" s="30">
        <f>+claims!F60</f>
        <v>0</v>
      </c>
      <c r="Z60" s="7">
        <f t="shared" si="12"/>
        <v>0</v>
      </c>
      <c r="AA60" s="7">
        <f t="shared" si="13"/>
        <v>0</v>
      </c>
      <c r="AB60" s="7">
        <f t="shared" si="17"/>
        <v>0</v>
      </c>
      <c r="AD60" s="7">
        <f t="shared" si="7"/>
        <v>0</v>
      </c>
    </row>
    <row r="61" spans="1:30">
      <c r="A61" t="s">
        <v>95</v>
      </c>
      <c r="B61" t="s">
        <v>96</v>
      </c>
      <c r="C61" s="17">
        <v>30.862500000000001</v>
      </c>
      <c r="D61" s="17">
        <v>31.846153846153801</v>
      </c>
      <c r="E61" s="17">
        <v>33</v>
      </c>
      <c r="F61" s="17">
        <v>32.940384615384602</v>
      </c>
      <c r="G61" s="17">
        <f t="shared" si="14"/>
        <v>32.162259615384599</v>
      </c>
      <c r="H61" s="17">
        <v>31.384615384615401</v>
      </c>
      <c r="I61" s="17">
        <v>29.230769230769202</v>
      </c>
      <c r="J61" s="17">
        <v>30.507692307692299</v>
      </c>
      <c r="K61" s="17">
        <v>32.087121212121197</v>
      </c>
      <c r="L61" s="17">
        <f t="shared" si="15"/>
        <v>30.802549533799521</v>
      </c>
      <c r="M61" s="17">
        <v>34.123076923076901</v>
      </c>
      <c r="N61" s="17">
        <v>39.484375</v>
      </c>
      <c r="O61" s="17">
        <v>39.985795454545503</v>
      </c>
      <c r="P61" s="17">
        <v>36.15625</v>
      </c>
      <c r="Q61" s="17">
        <f t="shared" si="16"/>
        <v>37.437374344405598</v>
      </c>
      <c r="R61" s="17">
        <f t="shared" si="11"/>
        <v>34.346580286033408</v>
      </c>
      <c r="T61" s="7">
        <f t="shared" si="10"/>
        <v>1.8325030598725442E-4</v>
      </c>
      <c r="V61" s="30">
        <f>+claims!D61</f>
        <v>0</v>
      </c>
      <c r="W61" s="30">
        <f>+claims!E61</f>
        <v>0</v>
      </c>
      <c r="X61" s="30">
        <f>+claims!F61</f>
        <v>0</v>
      </c>
      <c r="Z61" s="7">
        <f t="shared" si="12"/>
        <v>0</v>
      </c>
      <c r="AA61" s="7">
        <f t="shared" si="13"/>
        <v>0</v>
      </c>
      <c r="AB61" s="7">
        <f t="shared" si="17"/>
        <v>0</v>
      </c>
      <c r="AD61" s="7">
        <f t="shared" si="7"/>
        <v>0</v>
      </c>
    </row>
    <row r="62" spans="1:30">
      <c r="A62" t="s">
        <v>504</v>
      </c>
      <c r="B62" t="s">
        <v>505</v>
      </c>
      <c r="C62" s="17">
        <v>124.820192307692</v>
      </c>
      <c r="D62" s="17">
        <v>141.45769230769201</v>
      </c>
      <c r="E62" s="17">
        <v>152.433173076923</v>
      </c>
      <c r="F62" s="17">
        <v>156.59823076923101</v>
      </c>
      <c r="G62" s="17">
        <f t="shared" si="14"/>
        <v>143.8273221153845</v>
      </c>
      <c r="H62" s="17">
        <v>155.835096153846</v>
      </c>
      <c r="I62" s="17">
        <v>154.14615384615399</v>
      </c>
      <c r="J62" s="17">
        <v>156.93076923076899</v>
      </c>
      <c r="K62" s="17">
        <v>159.178977272727</v>
      </c>
      <c r="L62" s="17">
        <f t="shared" si="15"/>
        <v>156.52274912587399</v>
      </c>
      <c r="M62" s="17">
        <v>161.01730769230801</v>
      </c>
      <c r="N62" s="17">
        <v>164.166015625</v>
      </c>
      <c r="O62" s="17">
        <v>162.58996212121201</v>
      </c>
      <c r="P62" s="17">
        <v>157.958333333333</v>
      </c>
      <c r="Q62" s="17">
        <f t="shared" si="16"/>
        <v>161.43290469296326</v>
      </c>
      <c r="R62" s="17">
        <f t="shared" si="11"/>
        <v>156.86192240767039</v>
      </c>
      <c r="T62" s="7">
        <f t="shared" si="10"/>
        <v>8.3690996424011792E-4</v>
      </c>
      <c r="V62" s="30">
        <f>+claims!D62</f>
        <v>2</v>
      </c>
      <c r="W62" s="30">
        <f>+claims!E62</f>
        <v>9</v>
      </c>
      <c r="X62" s="30">
        <f>+claims!F62</f>
        <v>5</v>
      </c>
      <c r="Z62" s="7">
        <f>IF(G62&gt;100,IF(V62&lt;1,0,+V62/G62),IF(V62&lt;1,0,+V62/100))</f>
        <v>1.3905563773171786E-2</v>
      </c>
      <c r="AA62" s="7">
        <f>IF(L62&gt;100,IF(W62&lt;1,0,+W62/L62),IF(W62&lt;1,0,+W62/100))</f>
        <v>5.7499628969347405E-2</v>
      </c>
      <c r="AB62" s="7">
        <f>IF(Q62&gt;100,IF(X62&lt;1,0,+X62/Q62),IF(X62&lt;1,0,+X62/100))</f>
        <v>3.0972619922250252E-2</v>
      </c>
      <c r="AD62" s="7">
        <f t="shared" si="7"/>
        <v>3.6970446913102889E-2</v>
      </c>
    </row>
    <row r="63" spans="1:30">
      <c r="A63" t="s">
        <v>97</v>
      </c>
      <c r="B63" t="s">
        <v>506</v>
      </c>
      <c r="C63" s="17">
        <v>65.118269230769201</v>
      </c>
      <c r="D63" s="17">
        <v>62.838711538461503</v>
      </c>
      <c r="E63" s="17">
        <v>60.353846153846199</v>
      </c>
      <c r="F63" s="17">
        <v>63.231730769230801</v>
      </c>
      <c r="G63" s="17">
        <f t="shared" si="14"/>
        <v>62.885639423076931</v>
      </c>
      <c r="H63" s="17">
        <v>61.301923076923103</v>
      </c>
      <c r="I63" s="17">
        <v>57.587269230769202</v>
      </c>
      <c r="J63" s="17">
        <v>58.708653846153801</v>
      </c>
      <c r="K63" s="17">
        <v>58.844943181818202</v>
      </c>
      <c r="L63" s="17">
        <f t="shared" si="15"/>
        <v>59.110697333916072</v>
      </c>
      <c r="M63" s="17">
        <v>53.547211538461497</v>
      </c>
      <c r="N63" s="17">
        <v>53.74267578125</v>
      </c>
      <c r="O63" s="17">
        <v>54.441060606060603</v>
      </c>
      <c r="P63" s="17">
        <v>57.198863636363598</v>
      </c>
      <c r="Q63" s="17">
        <f t="shared" si="16"/>
        <v>54.732452890533928</v>
      </c>
      <c r="R63" s="17">
        <f t="shared" si="11"/>
        <v>57.550732127085148</v>
      </c>
      <c r="T63" s="7">
        <f t="shared" ref="T63:T81" si="18">+R63/$R$269</f>
        <v>3.0705209031733904E-4</v>
      </c>
      <c r="V63" s="30">
        <f>+claims!D63</f>
        <v>0</v>
      </c>
      <c r="W63" s="30">
        <f>+claims!E63</f>
        <v>0</v>
      </c>
      <c r="X63" s="30">
        <f>+claims!F63</f>
        <v>0</v>
      </c>
      <c r="Z63" s="7">
        <f t="shared" si="12"/>
        <v>0</v>
      </c>
      <c r="AA63" s="7">
        <f t="shared" si="13"/>
        <v>0</v>
      </c>
      <c r="AB63" s="7">
        <f t="shared" si="17"/>
        <v>0</v>
      </c>
      <c r="AD63" s="7">
        <f t="shared" si="7"/>
        <v>0</v>
      </c>
    </row>
    <row r="64" spans="1:30">
      <c r="A64" t="s">
        <v>98</v>
      </c>
      <c r="B64" t="s">
        <v>99</v>
      </c>
      <c r="C64" s="17">
        <v>158.897596153846</v>
      </c>
      <c r="D64" s="17">
        <v>160.47692307692299</v>
      </c>
      <c r="E64" s="17">
        <v>160.982211538462</v>
      </c>
      <c r="F64" s="17">
        <v>165.008653846154</v>
      </c>
      <c r="G64" s="17">
        <f t="shared" si="14"/>
        <v>161.34134615384625</v>
      </c>
      <c r="H64" s="17">
        <v>166.876442307692</v>
      </c>
      <c r="I64" s="17">
        <v>171.14615384615399</v>
      </c>
      <c r="J64" s="17">
        <v>171.94384615384601</v>
      </c>
      <c r="K64" s="17">
        <v>169.56992424242401</v>
      </c>
      <c r="L64" s="17">
        <f t="shared" si="15"/>
        <v>169.884091637529</v>
      </c>
      <c r="M64" s="17">
        <v>171.77076923076899</v>
      </c>
      <c r="N64" s="17">
        <v>175.54624999999999</v>
      </c>
      <c r="O64" s="17">
        <v>177.93602272727301</v>
      </c>
      <c r="P64" s="17">
        <v>181.80886363636401</v>
      </c>
      <c r="Q64" s="17">
        <f t="shared" si="16"/>
        <v>176.76547639860149</v>
      </c>
      <c r="R64" s="17">
        <f t="shared" si="11"/>
        <v>171.9009931041181</v>
      </c>
      <c r="T64" s="7">
        <f t="shared" si="18"/>
        <v>9.1714835431962909E-4</v>
      </c>
      <c r="V64" s="30">
        <f>+claims!D64</f>
        <v>0</v>
      </c>
      <c r="W64" s="30">
        <f>+claims!E64</f>
        <v>0</v>
      </c>
      <c r="X64" s="30">
        <f>+claims!F64</f>
        <v>1</v>
      </c>
      <c r="Z64" s="7">
        <f t="shared" si="12"/>
        <v>0</v>
      </c>
      <c r="AA64" s="7">
        <f t="shared" si="13"/>
        <v>0</v>
      </c>
      <c r="AB64" s="7">
        <f t="shared" si="17"/>
        <v>5.6572132770147171E-3</v>
      </c>
      <c r="AD64" s="7">
        <f t="shared" si="7"/>
        <v>2.8286066385073585E-3</v>
      </c>
    </row>
    <row r="65" spans="1:30">
      <c r="A65" t="s">
        <v>100</v>
      </c>
      <c r="B65" t="s">
        <v>101</v>
      </c>
      <c r="C65" s="17">
        <v>287.19519230769203</v>
      </c>
      <c r="D65" s="17">
        <v>312.32669230769221</v>
      </c>
      <c r="E65" s="17">
        <v>320.67034615384631</v>
      </c>
      <c r="F65" s="17">
        <v>332.02569230769194</v>
      </c>
      <c r="G65" s="17">
        <f t="shared" si="14"/>
        <v>313.05448076923062</v>
      </c>
      <c r="H65" s="17">
        <v>349.47334615384568</v>
      </c>
      <c r="I65" s="17">
        <v>350.78942307692262</v>
      </c>
      <c r="J65" s="17">
        <v>358.27540384615401</v>
      </c>
      <c r="K65" s="17">
        <v>359.13905303030299</v>
      </c>
      <c r="L65" s="17">
        <f t="shared" si="15"/>
        <v>354.41930652680628</v>
      </c>
      <c r="M65" s="17">
        <v>373.03173076923099</v>
      </c>
      <c r="N65" s="17">
        <v>377.65605468749999</v>
      </c>
      <c r="O65" s="17">
        <v>370.68977272727301</v>
      </c>
      <c r="P65" s="17">
        <v>369.33869318181797</v>
      </c>
      <c r="Q65" s="17">
        <f t="shared" si="16"/>
        <v>372.6790628414555</v>
      </c>
      <c r="R65" s="17">
        <f t="shared" si="11"/>
        <v>356.65504705786833</v>
      </c>
      <c r="T65" s="7">
        <f t="shared" si="18"/>
        <v>1.9028720169800902E-3</v>
      </c>
      <c r="V65" s="30">
        <f>+claims!D65</f>
        <v>2</v>
      </c>
      <c r="W65" s="30">
        <f>+claims!E65</f>
        <v>6</v>
      </c>
      <c r="X65" s="30">
        <f>+claims!F65</f>
        <v>6</v>
      </c>
      <c r="Z65" s="7">
        <f t="shared" si="12"/>
        <v>6.3886643471310293E-3</v>
      </c>
      <c r="AA65" s="7">
        <f t="shared" si="13"/>
        <v>1.692910033259205E-2</v>
      </c>
      <c r="AB65" s="7">
        <f t="shared" si="17"/>
        <v>1.6099643361377963E-2</v>
      </c>
      <c r="AD65" s="7">
        <f t="shared" si="7"/>
        <v>1.4757632516074835E-2</v>
      </c>
    </row>
    <row r="66" spans="1:30">
      <c r="A66" t="s">
        <v>102</v>
      </c>
      <c r="B66" t="s">
        <v>103</v>
      </c>
      <c r="C66" s="17">
        <v>1507.3759615384699</v>
      </c>
      <c r="D66" s="17">
        <v>1515.8714230769299</v>
      </c>
      <c r="E66" s="17">
        <v>1517.07759615384</v>
      </c>
      <c r="F66" s="17">
        <v>1534.3306923077</v>
      </c>
      <c r="G66" s="17">
        <f t="shared" si="14"/>
        <v>1518.663918269235</v>
      </c>
      <c r="H66" s="17">
        <v>1533.1863461538462</v>
      </c>
      <c r="I66" s="17">
        <v>1546.3860576923084</v>
      </c>
      <c r="J66" s="17">
        <v>1557.0454807692315</v>
      </c>
      <c r="K66" s="17">
        <v>1568.3878219696942</v>
      </c>
      <c r="L66" s="17">
        <f t="shared" si="15"/>
        <v>1551.2514266462701</v>
      </c>
      <c r="M66" s="17">
        <v>1555.5634230769199</v>
      </c>
      <c r="N66" s="17">
        <v>1582.9</v>
      </c>
      <c r="O66" s="17">
        <v>1529.4527462121227</v>
      </c>
      <c r="P66" s="17">
        <v>1504.7651515151558</v>
      </c>
      <c r="Q66" s="17">
        <f t="shared" si="16"/>
        <v>1543.1703302010496</v>
      </c>
      <c r="R66" s="17">
        <f t="shared" si="11"/>
        <v>1541.7796270274873</v>
      </c>
      <c r="T66" s="7">
        <f t="shared" si="18"/>
        <v>8.2259015618096291E-3</v>
      </c>
      <c r="V66" s="30">
        <f>+claims!D66</f>
        <v>18</v>
      </c>
      <c r="W66" s="30">
        <f>+claims!E66</f>
        <v>13</v>
      </c>
      <c r="X66" s="30">
        <f>+claims!F66</f>
        <v>17</v>
      </c>
      <c r="Z66" s="7">
        <f t="shared" si="12"/>
        <v>1.1852523644937805E-2</v>
      </c>
      <c r="AA66" s="7">
        <f t="shared" si="13"/>
        <v>8.3803307295615935E-3</v>
      </c>
      <c r="AB66" s="7">
        <f t="shared" si="17"/>
        <v>1.1016282303577714E-2</v>
      </c>
      <c r="AD66" s="7">
        <f t="shared" si="7"/>
        <v>1.0277005335799021E-2</v>
      </c>
    </row>
    <row r="67" spans="1:30">
      <c r="A67" t="s">
        <v>104</v>
      </c>
      <c r="B67" t="s">
        <v>554</v>
      </c>
      <c r="C67" s="17">
        <v>659.68109615384617</v>
      </c>
      <c r="D67" s="17">
        <v>666.80096153846205</v>
      </c>
      <c r="E67" s="17">
        <v>671.02932692307741</v>
      </c>
      <c r="F67" s="17">
        <v>665.0966346153848</v>
      </c>
      <c r="G67" s="17">
        <f t="shared" si="14"/>
        <v>665.65200480769261</v>
      </c>
      <c r="H67" s="17">
        <v>669.26024999999993</v>
      </c>
      <c r="I67" s="17">
        <v>676.68017307692344</v>
      </c>
      <c r="J67" s="17">
        <v>675.45698076923088</v>
      </c>
      <c r="K67" s="17">
        <v>679.66751893939397</v>
      </c>
      <c r="L67" s="17">
        <f t="shared" si="15"/>
        <v>675.26623069638708</v>
      </c>
      <c r="M67" s="17">
        <v>679.82544230769201</v>
      </c>
      <c r="N67" s="17">
        <v>694.79023437499995</v>
      </c>
      <c r="O67" s="17">
        <v>688.25435606060591</v>
      </c>
      <c r="P67" s="17">
        <v>678.72017045454618</v>
      </c>
      <c r="Q67" s="17">
        <f t="shared" si="16"/>
        <v>685.39755079946099</v>
      </c>
      <c r="R67" s="17">
        <f t="shared" si="11"/>
        <v>678.72951976647494</v>
      </c>
      <c r="T67" s="7">
        <f t="shared" si="18"/>
        <v>3.6212452926606274E-3</v>
      </c>
      <c r="V67" s="30">
        <f>+claims!D67</f>
        <v>2</v>
      </c>
      <c r="W67" s="30">
        <f>+claims!E67</f>
        <v>4</v>
      </c>
      <c r="X67" s="30">
        <f>+claims!F67</f>
        <v>1</v>
      </c>
      <c r="Z67" s="7">
        <f t="shared" si="12"/>
        <v>3.0045729383445657E-3</v>
      </c>
      <c r="AA67" s="7">
        <f t="shared" si="13"/>
        <v>5.9235895683320177E-3</v>
      </c>
      <c r="AB67" s="7">
        <f t="shared" si="17"/>
        <v>1.4590072562027405E-3</v>
      </c>
      <c r="AD67" s="7">
        <f t="shared" si="7"/>
        <v>3.2047956406028037E-3</v>
      </c>
    </row>
    <row r="68" spans="1:30">
      <c r="A68" t="s">
        <v>105</v>
      </c>
      <c r="B68" t="s">
        <v>106</v>
      </c>
      <c r="C68" s="17">
        <v>23.35</v>
      </c>
      <c r="D68" s="17">
        <v>23</v>
      </c>
      <c r="E68" s="17">
        <v>23.123076923076901</v>
      </c>
      <c r="F68" s="17">
        <v>22.695192307692299</v>
      </c>
      <c r="G68" s="17">
        <f t="shared" si="14"/>
        <v>23.042067307692299</v>
      </c>
      <c r="H68" s="17">
        <v>22.967307692307699</v>
      </c>
      <c r="I68" s="17">
        <v>23.353846153846199</v>
      </c>
      <c r="J68" s="17">
        <v>22.892788461538501</v>
      </c>
      <c r="K68" s="17">
        <v>23.2424242424242</v>
      </c>
      <c r="L68" s="17">
        <f t="shared" si="15"/>
        <v>23.11409163752915</v>
      </c>
      <c r="M68" s="17">
        <v>24.723076923076899</v>
      </c>
      <c r="N68" s="17">
        <v>25.25</v>
      </c>
      <c r="O68" s="17">
        <v>24.030303030302999</v>
      </c>
      <c r="P68" s="17">
        <v>23.862689393939402</v>
      </c>
      <c r="Q68" s="17">
        <f t="shared" si="16"/>
        <v>24.466517336829828</v>
      </c>
      <c r="R68" s="17">
        <f t="shared" si="11"/>
        <v>23.778300432206681</v>
      </c>
      <c r="T68" s="7">
        <f t="shared" si="18"/>
        <v>1.2686505596106202E-4</v>
      </c>
      <c r="V68" s="30">
        <f>+claims!D68</f>
        <v>0</v>
      </c>
      <c r="W68" s="30">
        <f>+claims!E68</f>
        <v>0</v>
      </c>
      <c r="X68" s="30">
        <f>+claims!F68</f>
        <v>0</v>
      </c>
      <c r="Z68" s="7">
        <f t="shared" si="12"/>
        <v>0</v>
      </c>
      <c r="AA68" s="7">
        <f t="shared" si="13"/>
        <v>0</v>
      </c>
      <c r="AB68" s="7">
        <f t="shared" si="17"/>
        <v>0</v>
      </c>
      <c r="AD68" s="7">
        <f t="shared" ref="AD68:AD134" si="19">(+Z68+(AA68*2)+(AB68*3))/6</f>
        <v>0</v>
      </c>
    </row>
    <row r="69" spans="1:30">
      <c r="A69" t="s">
        <v>107</v>
      </c>
      <c r="B69" t="s">
        <v>108</v>
      </c>
      <c r="C69" s="17">
        <v>42.669230769230801</v>
      </c>
      <c r="D69" s="17">
        <v>43.455288461538501</v>
      </c>
      <c r="E69" s="17">
        <v>43.876923076923099</v>
      </c>
      <c r="F69" s="17">
        <v>42.617788461538503</v>
      </c>
      <c r="G69" s="17">
        <f t="shared" si="14"/>
        <v>43.154807692307728</v>
      </c>
      <c r="H69" s="17">
        <v>42.469230769230798</v>
      </c>
      <c r="I69" s="17">
        <v>43.708173076923103</v>
      </c>
      <c r="J69" s="17">
        <v>42.098557692307701</v>
      </c>
      <c r="K69" s="17">
        <v>40.6674431818182</v>
      </c>
      <c r="L69" s="17">
        <f t="shared" si="15"/>
        <v>42.235851180069957</v>
      </c>
      <c r="M69" s="17">
        <v>42.830769230769199</v>
      </c>
      <c r="N69" s="17">
        <v>41.875</v>
      </c>
      <c r="O69" s="17">
        <v>40.924242424242401</v>
      </c>
      <c r="P69" s="17">
        <v>42.591382575757599</v>
      </c>
      <c r="Q69" s="17">
        <f t="shared" si="16"/>
        <v>42.055348557692298</v>
      </c>
      <c r="R69" s="17">
        <f t="shared" si="11"/>
        <v>42.298759287587423</v>
      </c>
      <c r="T69" s="7">
        <f t="shared" si="18"/>
        <v>2.2567779725900586E-4</v>
      </c>
      <c r="V69" s="30">
        <f>+claims!D69</f>
        <v>1</v>
      </c>
      <c r="W69" s="30">
        <f>+claims!E69</f>
        <v>0</v>
      </c>
      <c r="X69" s="30">
        <f>+claims!F69</f>
        <v>0</v>
      </c>
      <c r="Z69" s="7">
        <f t="shared" si="12"/>
        <v>0.01</v>
      </c>
      <c r="AA69" s="7">
        <f t="shared" si="13"/>
        <v>0</v>
      </c>
      <c r="AB69" s="7">
        <f t="shared" si="17"/>
        <v>0</v>
      </c>
      <c r="AD69" s="7">
        <f t="shared" si="19"/>
        <v>1.6666666666666668E-3</v>
      </c>
    </row>
    <row r="70" spans="1:30">
      <c r="A70" t="s">
        <v>109</v>
      </c>
      <c r="B70" t="s">
        <v>110</v>
      </c>
      <c r="C70" s="17">
        <v>632.42259615384603</v>
      </c>
      <c r="D70" s="17">
        <v>628.13701923076906</v>
      </c>
      <c r="E70" s="17">
        <v>626.97546153846201</v>
      </c>
      <c r="F70" s="17">
        <v>626.05432692307704</v>
      </c>
      <c r="G70" s="17">
        <f t="shared" si="14"/>
        <v>628.39735096153845</v>
      </c>
      <c r="H70" s="17">
        <v>622.95490384615402</v>
      </c>
      <c r="I70" s="17">
        <v>633.62259615384596</v>
      </c>
      <c r="J70" s="17">
        <v>641.76442307692298</v>
      </c>
      <c r="K70" s="17">
        <v>663.08837121212105</v>
      </c>
      <c r="L70" s="17">
        <f t="shared" si="15"/>
        <v>640.35757357226089</v>
      </c>
      <c r="M70" s="17">
        <v>632.10817307692298</v>
      </c>
      <c r="N70" s="17">
        <v>632.47646484375002</v>
      </c>
      <c r="O70" s="17">
        <v>628.58124999999995</v>
      </c>
      <c r="P70" s="17">
        <v>626.48619318181795</v>
      </c>
      <c r="Q70" s="17">
        <f t="shared" si="16"/>
        <v>629.91302027562278</v>
      </c>
      <c r="R70" s="17">
        <f t="shared" si="11"/>
        <v>633.14192648882147</v>
      </c>
      <c r="T70" s="7">
        <f t="shared" si="18"/>
        <v>3.37802048402518E-3</v>
      </c>
      <c r="V70" s="30">
        <f>+claims!D70</f>
        <v>32</v>
      </c>
      <c r="W70" s="30">
        <f>+claims!E70</f>
        <v>27</v>
      </c>
      <c r="X70" s="30">
        <f>+claims!F70</f>
        <v>25</v>
      </c>
      <c r="Z70" s="7">
        <f t="shared" si="12"/>
        <v>5.0923193662473894E-2</v>
      </c>
      <c r="AA70" s="7">
        <f t="shared" si="13"/>
        <v>4.2163942638141057E-2</v>
      </c>
      <c r="AB70" s="7">
        <f t="shared" si="17"/>
        <v>3.9688019131690719E-2</v>
      </c>
      <c r="AD70" s="7">
        <f t="shared" si="19"/>
        <v>4.2385856055638028E-2</v>
      </c>
    </row>
    <row r="71" spans="1:30">
      <c r="A71" t="s">
        <v>111</v>
      </c>
      <c r="B71" t="s">
        <v>112</v>
      </c>
      <c r="C71" s="17">
        <v>23.01</v>
      </c>
      <c r="D71" s="17">
        <v>23.5</v>
      </c>
      <c r="E71" s="17">
        <v>24.176923076923099</v>
      </c>
      <c r="F71" s="17">
        <v>24.5</v>
      </c>
      <c r="G71" s="17">
        <f t="shared" si="14"/>
        <v>23.796730769230777</v>
      </c>
      <c r="H71" s="17">
        <v>24.653846153846199</v>
      </c>
      <c r="I71" s="17">
        <v>24.807692307692271</v>
      </c>
      <c r="J71" s="17">
        <v>24.176923076923064</v>
      </c>
      <c r="K71" s="17">
        <v>23.033617424242415</v>
      </c>
      <c r="L71" s="17">
        <f t="shared" si="15"/>
        <v>24.168019740675987</v>
      </c>
      <c r="M71" s="17">
        <v>22.907692307692262</v>
      </c>
      <c r="N71" s="17">
        <v>22.4375</v>
      </c>
      <c r="O71" s="17">
        <v>23</v>
      </c>
      <c r="P71" s="17">
        <v>22.818181818181799</v>
      </c>
      <c r="Q71" s="17">
        <f t="shared" si="16"/>
        <v>22.790843531468514</v>
      </c>
      <c r="R71" s="17">
        <f t="shared" si="11"/>
        <v>23.417550140831384</v>
      </c>
      <c r="T71" s="7">
        <f t="shared" si="18"/>
        <v>1.2494033446829682E-4</v>
      </c>
      <c r="V71" s="30">
        <f>+claims!D71</f>
        <v>1</v>
      </c>
      <c r="W71" s="30">
        <f>+claims!E71</f>
        <v>1</v>
      </c>
      <c r="X71" s="30">
        <f>+claims!F71</f>
        <v>0</v>
      </c>
      <c r="Z71" s="7">
        <f t="shared" si="12"/>
        <v>0.01</v>
      </c>
      <c r="AA71" s="7">
        <f t="shared" si="13"/>
        <v>0.01</v>
      </c>
      <c r="AB71" s="7">
        <f t="shared" si="17"/>
        <v>0</v>
      </c>
      <c r="AD71" s="7">
        <f t="shared" si="19"/>
        <v>5.0000000000000001E-3</v>
      </c>
    </row>
    <row r="72" spans="1:30">
      <c r="A72" t="s">
        <v>113</v>
      </c>
      <c r="B72" t="s">
        <v>114</v>
      </c>
      <c r="C72" s="17">
        <v>29.427884615384599</v>
      </c>
      <c r="D72" s="17">
        <v>30.632307692307698</v>
      </c>
      <c r="E72" s="17">
        <v>30.400615384615399</v>
      </c>
      <c r="F72" s="17">
        <v>29.3977884615385</v>
      </c>
      <c r="G72" s="17">
        <f t="shared" si="14"/>
        <v>29.964649038461548</v>
      </c>
      <c r="H72" s="17">
        <v>26.307692307692299</v>
      </c>
      <c r="I72" s="17">
        <v>28.222307692307702</v>
      </c>
      <c r="J72" s="17">
        <v>28.429807692307701</v>
      </c>
      <c r="K72" s="17">
        <v>28.7104545454545</v>
      </c>
      <c r="L72" s="17">
        <f t="shared" si="15"/>
        <v>27.917565559440551</v>
      </c>
      <c r="M72" s="17">
        <v>30.861538461538501</v>
      </c>
      <c r="N72" s="17">
        <v>30.03125</v>
      </c>
      <c r="O72" s="17">
        <v>29.1212121212121</v>
      </c>
      <c r="P72" s="17">
        <v>28.6212121212121</v>
      </c>
      <c r="Q72" s="17">
        <f t="shared" si="16"/>
        <v>29.658803175990673</v>
      </c>
      <c r="R72" s="17">
        <f t="shared" si="11"/>
        <v>29.129364947552446</v>
      </c>
      <c r="T72" s="7">
        <f t="shared" si="18"/>
        <v>1.5541474567190038E-4</v>
      </c>
      <c r="V72" s="30">
        <f>+claims!D72</f>
        <v>1</v>
      </c>
      <c r="W72" s="30">
        <f>+claims!E72</f>
        <v>0</v>
      </c>
      <c r="X72" s="30">
        <f>+claims!F72</f>
        <v>0</v>
      </c>
      <c r="Z72" s="7">
        <f t="shared" si="12"/>
        <v>0.01</v>
      </c>
      <c r="AA72" s="7">
        <f t="shared" si="13"/>
        <v>0</v>
      </c>
      <c r="AB72" s="7">
        <f t="shared" si="17"/>
        <v>0</v>
      </c>
      <c r="AD72" s="7">
        <f t="shared" si="19"/>
        <v>1.6666666666666668E-3</v>
      </c>
    </row>
    <row r="73" spans="1:30">
      <c r="A73" t="s">
        <v>115</v>
      </c>
      <c r="B73" t="s">
        <v>116</v>
      </c>
      <c r="C73" s="17">
        <v>5</v>
      </c>
      <c r="D73" s="17">
        <v>4.7692307692307701</v>
      </c>
      <c r="E73" s="17">
        <v>5</v>
      </c>
      <c r="F73" s="17">
        <v>5</v>
      </c>
      <c r="G73" s="17">
        <f t="shared" si="14"/>
        <v>4.9423076923076925</v>
      </c>
      <c r="H73" s="17">
        <v>5</v>
      </c>
      <c r="I73" s="17">
        <v>5</v>
      </c>
      <c r="J73" s="17">
        <v>5</v>
      </c>
      <c r="K73" s="17">
        <v>5</v>
      </c>
      <c r="L73" s="17">
        <f t="shared" si="15"/>
        <v>5</v>
      </c>
      <c r="M73" s="17">
        <v>5</v>
      </c>
      <c r="N73" s="17">
        <v>5</v>
      </c>
      <c r="O73" s="17">
        <v>5</v>
      </c>
      <c r="P73" s="17">
        <v>5.1666666666666696</v>
      </c>
      <c r="Q73" s="17">
        <f t="shared" si="16"/>
        <v>5.0416666666666679</v>
      </c>
      <c r="R73" s="17">
        <f t="shared" si="11"/>
        <v>5.0112179487179498</v>
      </c>
      <c r="T73" s="7">
        <f t="shared" si="18"/>
        <v>2.6736496467009365E-5</v>
      </c>
      <c r="V73" s="30">
        <f>+claims!D73</f>
        <v>0</v>
      </c>
      <c r="W73" s="30">
        <f>+claims!E73</f>
        <v>0</v>
      </c>
      <c r="X73" s="30">
        <f>+claims!F73</f>
        <v>0</v>
      </c>
      <c r="Z73" s="7">
        <f t="shared" si="12"/>
        <v>0</v>
      </c>
      <c r="AA73" s="7">
        <f t="shared" si="13"/>
        <v>0</v>
      </c>
      <c r="AB73" s="7">
        <f t="shared" si="17"/>
        <v>0</v>
      </c>
      <c r="AD73" s="7">
        <f t="shared" si="19"/>
        <v>0</v>
      </c>
    </row>
    <row r="74" spans="1:30">
      <c r="A74" t="s">
        <v>117</v>
      </c>
      <c r="B74" t="s">
        <v>118</v>
      </c>
      <c r="C74" s="17">
        <v>58.259615384615401</v>
      </c>
      <c r="D74" s="17">
        <v>60.737019230769199</v>
      </c>
      <c r="E74" s="17">
        <v>60.062980769230798</v>
      </c>
      <c r="F74" s="17">
        <v>58.848076923076903</v>
      </c>
      <c r="G74" s="17">
        <f t="shared" si="14"/>
        <v>59.476923076923072</v>
      </c>
      <c r="H74" s="17">
        <v>59.2975961538462</v>
      </c>
      <c r="I74" s="17">
        <v>57.762500000000003</v>
      </c>
      <c r="J74" s="17">
        <v>57.748076923076916</v>
      </c>
      <c r="K74" s="17">
        <v>56.712594696969703</v>
      </c>
      <c r="L74" s="17">
        <f t="shared" si="15"/>
        <v>57.880191943473207</v>
      </c>
      <c r="M74" s="17">
        <v>54.327403846153871</v>
      </c>
      <c r="N74" s="17">
        <v>55.3564453125</v>
      </c>
      <c r="O74" s="17">
        <v>55.674242424242408</v>
      </c>
      <c r="P74" s="17">
        <v>56.423768939393909</v>
      </c>
      <c r="Q74" s="17">
        <f t="shared" si="16"/>
        <v>55.445465130572551</v>
      </c>
      <c r="R74" s="17">
        <f t="shared" si="11"/>
        <v>56.928950392597848</v>
      </c>
      <c r="T74" s="7">
        <f t="shared" si="18"/>
        <v>3.0373468019519027E-4</v>
      </c>
      <c r="V74" s="30">
        <f>+claims!D74</f>
        <v>1</v>
      </c>
      <c r="W74" s="30">
        <f>+claims!E74</f>
        <v>1</v>
      </c>
      <c r="X74" s="30">
        <f>+claims!F74</f>
        <v>2</v>
      </c>
      <c r="Z74" s="7">
        <f t="shared" si="12"/>
        <v>0.01</v>
      </c>
      <c r="AA74" s="7">
        <f t="shared" si="13"/>
        <v>0.01</v>
      </c>
      <c r="AB74" s="7">
        <f t="shared" si="17"/>
        <v>0.02</v>
      </c>
      <c r="AD74" s="7">
        <f t="shared" si="19"/>
        <v>1.4999999999999999E-2</v>
      </c>
    </row>
    <row r="75" spans="1:30">
      <c r="A75" t="s">
        <v>119</v>
      </c>
      <c r="B75" t="s">
        <v>120</v>
      </c>
      <c r="C75" s="17">
        <v>21.625</v>
      </c>
      <c r="D75" s="17">
        <v>22.471153846153801</v>
      </c>
      <c r="E75" s="17">
        <v>23.044230769230801</v>
      </c>
      <c r="F75" s="17">
        <v>22.384615384615401</v>
      </c>
      <c r="G75" s="17">
        <f t="shared" si="14"/>
        <v>22.381249999999998</v>
      </c>
      <c r="H75" s="17">
        <v>21.192307692307701</v>
      </c>
      <c r="I75" s="17">
        <v>20.5</v>
      </c>
      <c r="J75" s="17">
        <v>22.100961538461501</v>
      </c>
      <c r="K75" s="17">
        <v>22.342803030302999</v>
      </c>
      <c r="L75" s="17">
        <f t="shared" si="15"/>
        <v>21.53401806526805</v>
      </c>
      <c r="M75" s="17">
        <v>22.961538461538499</v>
      </c>
      <c r="N75" s="17">
        <v>22.37890625</v>
      </c>
      <c r="O75" s="17">
        <v>20.9412878787879</v>
      </c>
      <c r="P75" s="17">
        <v>21.227272727272702</v>
      </c>
      <c r="Q75" s="17">
        <f t="shared" si="16"/>
        <v>21.877251329399776</v>
      </c>
      <c r="R75" s="17">
        <f t="shared" si="11"/>
        <v>21.846840019789237</v>
      </c>
      <c r="T75" s="7">
        <f t="shared" si="18"/>
        <v>1.1656007920267161E-4</v>
      </c>
      <c r="V75" s="30">
        <f>+claims!D75</f>
        <v>0</v>
      </c>
      <c r="W75" s="30">
        <f>+claims!E75</f>
        <v>0</v>
      </c>
      <c r="X75" s="30">
        <f>+claims!F75</f>
        <v>0</v>
      </c>
      <c r="Z75" s="7">
        <f t="shared" si="12"/>
        <v>0</v>
      </c>
      <c r="AA75" s="7">
        <f t="shared" si="13"/>
        <v>0</v>
      </c>
      <c r="AB75" s="7">
        <f t="shared" si="17"/>
        <v>0</v>
      </c>
      <c r="AD75" s="7">
        <f t="shared" si="19"/>
        <v>0</v>
      </c>
    </row>
    <row r="76" spans="1:30">
      <c r="A76" t="s">
        <v>121</v>
      </c>
      <c r="B76" t="s">
        <v>122</v>
      </c>
      <c r="C76" s="17">
        <v>168.11</v>
      </c>
      <c r="D76" s="17">
        <v>171.54951923076899</v>
      </c>
      <c r="E76" s="17">
        <v>170.37307692307701</v>
      </c>
      <c r="F76" s="17">
        <v>174.09903846153799</v>
      </c>
      <c r="G76" s="17">
        <f t="shared" si="14"/>
        <v>171.03290865384599</v>
      </c>
      <c r="H76" s="17">
        <v>172.752884615385</v>
      </c>
      <c r="I76" s="17">
        <v>178.866346153846</v>
      </c>
      <c r="J76" s="17">
        <v>184.388461538462</v>
      </c>
      <c r="K76" s="17">
        <v>185.01609848484799</v>
      </c>
      <c r="L76" s="17">
        <f t="shared" si="15"/>
        <v>180.25594769813523</v>
      </c>
      <c r="M76" s="17">
        <v>181.96538461538501</v>
      </c>
      <c r="N76" s="17">
        <v>183.5595703125</v>
      </c>
      <c r="O76" s="17">
        <v>183.75814393939399</v>
      </c>
      <c r="P76" s="17">
        <v>184.30928030302999</v>
      </c>
      <c r="Q76" s="17">
        <f t="shared" si="16"/>
        <v>183.39809479257724</v>
      </c>
      <c r="R76" s="17">
        <f t="shared" si="11"/>
        <v>180.28984807130803</v>
      </c>
      <c r="T76" s="7">
        <f t="shared" si="18"/>
        <v>9.6190565553617437E-4</v>
      </c>
      <c r="V76" s="30">
        <f>+claims!D76</f>
        <v>0</v>
      </c>
      <c r="W76" s="30">
        <f>+claims!E76</f>
        <v>0</v>
      </c>
      <c r="X76" s="30">
        <f>+claims!F76</f>
        <v>0</v>
      </c>
      <c r="Z76" s="7">
        <f t="shared" si="12"/>
        <v>0</v>
      </c>
      <c r="AA76" s="7">
        <f t="shared" si="13"/>
        <v>0</v>
      </c>
      <c r="AB76" s="7">
        <f t="shared" si="17"/>
        <v>0</v>
      </c>
      <c r="AD76" s="7">
        <f t="shared" si="19"/>
        <v>0</v>
      </c>
    </row>
    <row r="77" spans="1:30">
      <c r="A77" t="s">
        <v>123</v>
      </c>
      <c r="B77" t="s">
        <v>124</v>
      </c>
      <c r="C77" s="17">
        <v>16.390384615384601</v>
      </c>
      <c r="D77" s="17">
        <v>15.753846153846199</v>
      </c>
      <c r="E77" s="17">
        <v>11.541346153846201</v>
      </c>
      <c r="F77" s="17">
        <v>15.073076923076901</v>
      </c>
      <c r="G77" s="17">
        <f t="shared" si="14"/>
        <v>14.689663461538476</v>
      </c>
      <c r="H77" s="17">
        <v>15.7</v>
      </c>
      <c r="I77" s="17">
        <v>16.146153846153801</v>
      </c>
      <c r="J77" s="17">
        <v>17.823076923076901</v>
      </c>
      <c r="K77" s="17">
        <v>18.5</v>
      </c>
      <c r="L77" s="17">
        <f t="shared" si="15"/>
        <v>17.042307692307674</v>
      </c>
      <c r="M77" s="17">
        <v>16.792307692307698</v>
      </c>
      <c r="N77" s="17">
        <v>16.953125</v>
      </c>
      <c r="O77" s="17">
        <v>17.469696969697001</v>
      </c>
      <c r="P77" s="17">
        <v>16.848484848484802</v>
      </c>
      <c r="Q77" s="17">
        <f t="shared" si="16"/>
        <v>17.015903627622375</v>
      </c>
      <c r="R77" s="17">
        <f t="shared" si="11"/>
        <v>16.636998288170158</v>
      </c>
      <c r="T77" s="7">
        <f t="shared" si="18"/>
        <v>8.8763859505871631E-5</v>
      </c>
      <c r="V77" s="30">
        <f>+claims!D77</f>
        <v>0</v>
      </c>
      <c r="W77" s="30">
        <f>+claims!E77</f>
        <v>0</v>
      </c>
      <c r="X77" s="30">
        <f>+claims!F77</f>
        <v>0</v>
      </c>
      <c r="Z77" s="7">
        <f t="shared" si="12"/>
        <v>0</v>
      </c>
      <c r="AA77" s="7">
        <f t="shared" si="13"/>
        <v>0</v>
      </c>
      <c r="AB77" s="7">
        <f t="shared" si="17"/>
        <v>0</v>
      </c>
      <c r="AD77" s="7">
        <f t="shared" si="19"/>
        <v>0</v>
      </c>
    </row>
    <row r="78" spans="1:30">
      <c r="A78" t="s">
        <v>125</v>
      </c>
      <c r="B78" t="s">
        <v>126</v>
      </c>
      <c r="C78" s="17">
        <v>69.002211538461495</v>
      </c>
      <c r="D78" s="17">
        <v>69.8111538461539</v>
      </c>
      <c r="E78" s="17">
        <v>67.314903846153797</v>
      </c>
      <c r="F78" s="17">
        <v>65.008038461538504</v>
      </c>
      <c r="G78" s="17">
        <f t="shared" si="14"/>
        <v>67.784076923076924</v>
      </c>
      <c r="H78" s="17">
        <v>64.323076923076897</v>
      </c>
      <c r="I78" s="17">
        <v>68.174038461538501</v>
      </c>
      <c r="J78" s="17">
        <v>65.603942307692293</v>
      </c>
      <c r="K78" s="17">
        <v>64.055871212121204</v>
      </c>
      <c r="L78" s="17">
        <f t="shared" si="15"/>
        <v>65.539232226107217</v>
      </c>
      <c r="M78" s="17">
        <v>61.907692307692301</v>
      </c>
      <c r="N78" s="17">
        <v>55.47265625</v>
      </c>
      <c r="O78" s="17">
        <v>58.1169507575758</v>
      </c>
      <c r="P78" s="17">
        <v>57.808238636363598</v>
      </c>
      <c r="Q78" s="17">
        <f t="shared" si="16"/>
        <v>58.326384487907923</v>
      </c>
      <c r="R78" s="17">
        <f t="shared" si="11"/>
        <v>62.306949139835858</v>
      </c>
      <c r="T78" s="7">
        <f t="shared" si="18"/>
        <v>3.3242807289464291E-4</v>
      </c>
      <c r="V78" s="30">
        <f>+claims!D78</f>
        <v>0</v>
      </c>
      <c r="W78" s="30">
        <f>+claims!E78</f>
        <v>0</v>
      </c>
      <c r="X78" s="30">
        <f>+claims!F78</f>
        <v>0</v>
      </c>
      <c r="Z78" s="7">
        <f t="shared" si="12"/>
        <v>0</v>
      </c>
      <c r="AA78" s="7">
        <f t="shared" si="13"/>
        <v>0</v>
      </c>
      <c r="AB78" s="7">
        <f t="shared" si="17"/>
        <v>0</v>
      </c>
      <c r="AD78" s="7">
        <f t="shared" si="19"/>
        <v>0</v>
      </c>
    </row>
    <row r="79" spans="1:30">
      <c r="A79" t="s">
        <v>127</v>
      </c>
      <c r="B79" t="s">
        <v>513</v>
      </c>
      <c r="C79" s="17">
        <v>23.692307692307701</v>
      </c>
      <c r="D79" s="17">
        <v>23.153846153846199</v>
      </c>
      <c r="E79" s="17">
        <v>23.269230769230798</v>
      </c>
      <c r="F79" s="17">
        <v>23.537500000000001</v>
      </c>
      <c r="G79" s="17">
        <f t="shared" si="14"/>
        <v>23.413221153846173</v>
      </c>
      <c r="H79" s="17">
        <v>23.011057692307698</v>
      </c>
      <c r="I79" s="17">
        <v>23.446153846153798</v>
      </c>
      <c r="J79" s="17">
        <v>23.676923076923099</v>
      </c>
      <c r="K79" s="17">
        <v>24</v>
      </c>
      <c r="L79" s="17">
        <f t="shared" si="15"/>
        <v>23.533533653846149</v>
      </c>
      <c r="M79" s="17">
        <v>24</v>
      </c>
      <c r="N79" s="17">
        <v>24</v>
      </c>
      <c r="O79" s="17">
        <v>24</v>
      </c>
      <c r="P79" s="17">
        <v>24</v>
      </c>
      <c r="Q79" s="17">
        <f t="shared" si="16"/>
        <v>24</v>
      </c>
      <c r="R79" s="17">
        <f t="shared" si="11"/>
        <v>23.746714743589745</v>
      </c>
      <c r="T79" s="7">
        <f t="shared" si="18"/>
        <v>1.2669653592047372E-4</v>
      </c>
      <c r="V79" s="30">
        <f>+claims!D79</f>
        <v>0</v>
      </c>
      <c r="W79" s="30">
        <f>+claims!E79</f>
        <v>0</v>
      </c>
      <c r="X79" s="30">
        <f>+claims!F79</f>
        <v>0</v>
      </c>
      <c r="Z79" s="7">
        <f t="shared" si="12"/>
        <v>0</v>
      </c>
      <c r="AA79" s="7">
        <f t="shared" si="13"/>
        <v>0</v>
      </c>
      <c r="AB79" s="7">
        <f t="shared" si="17"/>
        <v>0</v>
      </c>
      <c r="AD79" s="7">
        <f t="shared" si="19"/>
        <v>0</v>
      </c>
    </row>
    <row r="80" spans="1:30">
      <c r="A80" t="s">
        <v>128</v>
      </c>
      <c r="B80" t="s">
        <v>129</v>
      </c>
      <c r="C80" s="17">
        <v>117.09567307692301</v>
      </c>
      <c r="D80" s="17">
        <v>115.905769230769</v>
      </c>
      <c r="E80" s="17">
        <v>114.467307692308</v>
      </c>
      <c r="F80" s="17">
        <v>113.32259615384601</v>
      </c>
      <c r="G80" s="17">
        <f t="shared" si="14"/>
        <v>115.1978365384615</v>
      </c>
      <c r="H80" s="17">
        <v>113.496153846154</v>
      </c>
      <c r="I80" s="17">
        <v>116.492307692308</v>
      </c>
      <c r="J80" s="17">
        <v>119.85</v>
      </c>
      <c r="K80" s="17">
        <v>117.424242424242</v>
      </c>
      <c r="L80" s="17">
        <f t="shared" si="15"/>
        <v>116.81567599067598</v>
      </c>
      <c r="M80" s="17">
        <v>117.654807692308</v>
      </c>
      <c r="N80" s="17">
        <v>117.43886718749999</v>
      </c>
      <c r="O80" s="17">
        <v>116.876799242424</v>
      </c>
      <c r="P80" s="17">
        <v>118.369696969697</v>
      </c>
      <c r="Q80" s="17">
        <f t="shared" si="16"/>
        <v>117.58504277298223</v>
      </c>
      <c r="R80" s="17">
        <f t="shared" si="11"/>
        <v>116.9307194731267</v>
      </c>
      <c r="T80" s="7">
        <f t="shared" si="18"/>
        <v>6.2386385906003947E-4</v>
      </c>
      <c r="V80" s="30">
        <f>+claims!D80</f>
        <v>1</v>
      </c>
      <c r="W80" s="30">
        <f>+claims!E80</f>
        <v>0</v>
      </c>
      <c r="X80" s="30">
        <f>+claims!F80</f>
        <v>1</v>
      </c>
      <c r="Z80" s="7">
        <f t="shared" si="12"/>
        <v>8.6807185798678313E-3</v>
      </c>
      <c r="AA80" s="7">
        <f t="shared" si="13"/>
        <v>0</v>
      </c>
      <c r="AB80" s="7">
        <f t="shared" si="17"/>
        <v>8.5044830228166758E-3</v>
      </c>
      <c r="AD80" s="7">
        <f t="shared" si="19"/>
        <v>5.6990279413863089E-3</v>
      </c>
    </row>
    <row r="81" spans="1:30">
      <c r="A81" t="s">
        <v>492</v>
      </c>
      <c r="B81" t="s">
        <v>555</v>
      </c>
      <c r="C81" s="17">
        <v>5.7681730769230803</v>
      </c>
      <c r="D81" s="17">
        <v>5.6826923076923102</v>
      </c>
      <c r="E81" s="17">
        <v>5.7394230769230798</v>
      </c>
      <c r="F81" s="17">
        <v>5.9091346153846196</v>
      </c>
      <c r="G81" s="17">
        <f t="shared" si="14"/>
        <v>5.7748557692307729</v>
      </c>
      <c r="H81" s="17">
        <v>5.7379807692307701</v>
      </c>
      <c r="I81" s="17">
        <v>6.3528846153846201</v>
      </c>
      <c r="J81" s="17">
        <v>6.7057692307692296</v>
      </c>
      <c r="K81" s="17">
        <v>5.93001893939394</v>
      </c>
      <c r="L81" s="17">
        <f t="shared" si="15"/>
        <v>6.1816633886946395</v>
      </c>
      <c r="M81" s="17">
        <v>5.9576923076923096</v>
      </c>
      <c r="N81" s="17">
        <v>4.48046875</v>
      </c>
      <c r="O81" s="17">
        <v>6.1477272727272698</v>
      </c>
      <c r="P81" s="17">
        <v>7.5037878787878798</v>
      </c>
      <c r="Q81" s="17">
        <f>AVERAGE(M81:P81)</f>
        <v>6.0224190523018644</v>
      </c>
      <c r="R81" s="17">
        <f>IF(G81&gt;0,(+G81+(L81*2)+(Q81*3))/6,IF(L81&gt;0,((L81*2)+(Q81*3))/5,Q81))</f>
        <v>6.0342399505876072</v>
      </c>
      <c r="T81" s="7">
        <f t="shared" si="18"/>
        <v>3.2194655425283888E-5</v>
      </c>
      <c r="V81" s="30">
        <f>+claims!D81</f>
        <v>0</v>
      </c>
      <c r="W81" s="30">
        <f>+claims!E81</f>
        <v>0</v>
      </c>
      <c r="X81" s="30">
        <f>+claims!F81</f>
        <v>0</v>
      </c>
      <c r="Z81" s="7">
        <f>IF(G81&gt;100,IF(V81&lt;1,0,+V81/G81),IF(V81&lt;1,0,+V81/100))</f>
        <v>0</v>
      </c>
      <c r="AA81" s="7">
        <f>IF(L81&gt;100,IF(W81&lt;1,0,+W81/L81),IF(W81&lt;1,0,+W81/100))</f>
        <v>0</v>
      </c>
      <c r="AB81" s="7">
        <f>IF(Q81&gt;100,IF(X81&lt;1,0,+X81/Q81),IF(X81&lt;1,0,+X81/100))</f>
        <v>0</v>
      </c>
      <c r="AD81" s="7">
        <f t="shared" si="19"/>
        <v>0</v>
      </c>
    </row>
    <row r="82" spans="1:30">
      <c r="A82" t="s">
        <v>130</v>
      </c>
      <c r="B82" t="s">
        <v>507</v>
      </c>
      <c r="C82" s="17">
        <v>128.85288461538499</v>
      </c>
      <c r="D82" s="17">
        <v>134.717307692308</v>
      </c>
      <c r="E82" s="17">
        <v>136.403365384615</v>
      </c>
      <c r="F82" s="17">
        <v>134.33067307692301</v>
      </c>
      <c r="G82" s="17">
        <f t="shared" si="14"/>
        <v>133.57605769230776</v>
      </c>
      <c r="H82" s="17">
        <v>130.21634615384599</v>
      </c>
      <c r="I82" s="17">
        <v>134.071153846154</v>
      </c>
      <c r="J82" s="17">
        <v>135.89086538461501</v>
      </c>
      <c r="K82" s="17">
        <v>133.20975378787901</v>
      </c>
      <c r="L82" s="17">
        <f t="shared" si="15"/>
        <v>133.34702979312351</v>
      </c>
      <c r="M82" s="17">
        <v>146.330288461538</v>
      </c>
      <c r="N82" s="17">
        <v>149.99169921875</v>
      </c>
      <c r="O82" s="17">
        <v>147.617897727273</v>
      </c>
      <c r="P82" s="17">
        <v>145.09446969697001</v>
      </c>
      <c r="Q82" s="17">
        <f t="shared" si="16"/>
        <v>147.25858877613274</v>
      </c>
      <c r="R82" s="17">
        <f t="shared" si="11"/>
        <v>140.34098060115883</v>
      </c>
      <c r="T82" s="7">
        <f t="shared" ref="T82:T90" si="20">+R82/$R$269</f>
        <v>7.4876530424693817E-4</v>
      </c>
      <c r="V82" s="30">
        <f>+claims!D82</f>
        <v>1</v>
      </c>
      <c r="W82" s="30">
        <f>+claims!E82</f>
        <v>1</v>
      </c>
      <c r="X82" s="30">
        <f>+claims!F82</f>
        <v>1</v>
      </c>
      <c r="Z82" s="7">
        <f t="shared" si="12"/>
        <v>7.4863715644572955E-3</v>
      </c>
      <c r="AA82" s="7">
        <f t="shared" si="13"/>
        <v>7.4992296532694755E-3</v>
      </c>
      <c r="AB82" s="7">
        <f t="shared" si="17"/>
        <v>6.7907753857415565E-3</v>
      </c>
      <c r="AD82" s="7">
        <f t="shared" si="19"/>
        <v>7.1428595047034861E-3</v>
      </c>
    </row>
    <row r="83" spans="1:30">
      <c r="A83" t="s">
        <v>131</v>
      </c>
      <c r="B83" t="s">
        <v>132</v>
      </c>
      <c r="C83" s="17">
        <v>25.823076923076901</v>
      </c>
      <c r="D83" s="17">
        <v>28.635096153846199</v>
      </c>
      <c r="E83" s="17">
        <v>29.446153846153798</v>
      </c>
      <c r="F83" s="17">
        <v>28.970673076923099</v>
      </c>
      <c r="G83" s="17">
        <f t="shared" si="14"/>
        <v>28.21875</v>
      </c>
      <c r="H83" s="17">
        <v>31.326923076923102</v>
      </c>
      <c r="I83" s="17">
        <v>31.780769230769199</v>
      </c>
      <c r="J83" s="17">
        <v>33.674038461538501</v>
      </c>
      <c r="K83" s="17">
        <v>32.241003787878803</v>
      </c>
      <c r="L83" s="17">
        <f t="shared" si="15"/>
        <v>32.2556836392774</v>
      </c>
      <c r="M83" s="17">
        <v>31.499519230769199</v>
      </c>
      <c r="N83" s="17">
        <v>32.68701171875</v>
      </c>
      <c r="O83" s="17">
        <v>33.0549242424242</v>
      </c>
      <c r="P83" s="17">
        <v>32.829071969696997</v>
      </c>
      <c r="Q83" s="17">
        <f t="shared" si="16"/>
        <v>32.5176317904101</v>
      </c>
      <c r="R83" s="17">
        <f t="shared" si="11"/>
        <v>31.713835441630852</v>
      </c>
      <c r="T83" s="7">
        <f t="shared" si="20"/>
        <v>1.6920374605886127E-4</v>
      </c>
      <c r="V83" s="30">
        <f>+claims!D83</f>
        <v>0</v>
      </c>
      <c r="W83" s="30">
        <f>+claims!E83</f>
        <v>0</v>
      </c>
      <c r="X83" s="30">
        <f>+claims!F83</f>
        <v>0</v>
      </c>
      <c r="Z83" s="7">
        <f t="shared" si="12"/>
        <v>0</v>
      </c>
      <c r="AA83" s="7">
        <f t="shared" si="13"/>
        <v>0</v>
      </c>
      <c r="AB83" s="7">
        <f t="shared" si="17"/>
        <v>0</v>
      </c>
      <c r="AD83" s="7">
        <f t="shared" si="19"/>
        <v>0</v>
      </c>
    </row>
    <row r="84" spans="1:30">
      <c r="A84" t="s">
        <v>133</v>
      </c>
      <c r="B84" t="s">
        <v>556</v>
      </c>
      <c r="C84" s="17">
        <v>76.181250000000006</v>
      </c>
      <c r="D84" s="17">
        <v>76.545673076923094</v>
      </c>
      <c r="E84" s="17">
        <v>76.6711538461538</v>
      </c>
      <c r="F84" s="17">
        <v>76.630769230769204</v>
      </c>
      <c r="G84" s="17">
        <f t="shared" si="14"/>
        <v>76.507211538461519</v>
      </c>
      <c r="H84" s="17">
        <v>82.3913461538462</v>
      </c>
      <c r="I84" s="17">
        <v>82.264423076923094</v>
      </c>
      <c r="J84" s="17">
        <v>82.288942307692295</v>
      </c>
      <c r="K84" s="17">
        <v>81.850378787878796</v>
      </c>
      <c r="L84" s="17">
        <f t="shared" si="15"/>
        <v>82.198772581585104</v>
      </c>
      <c r="M84" s="17">
        <v>86.698076923076897</v>
      </c>
      <c r="N84" s="17">
        <v>89.934765624999997</v>
      </c>
      <c r="O84" s="17">
        <v>90.8250946969697</v>
      </c>
      <c r="P84" s="17">
        <v>92.883333333333297</v>
      </c>
      <c r="Q84" s="17">
        <f t="shared" si="16"/>
        <v>90.085317644594966</v>
      </c>
      <c r="R84" s="17">
        <f t="shared" si="11"/>
        <v>85.19345160590278</v>
      </c>
      <c r="T84" s="7">
        <f t="shared" si="20"/>
        <v>4.5453509330127816E-4</v>
      </c>
      <c r="V84" s="30">
        <f>+claims!D84</f>
        <v>2</v>
      </c>
      <c r="W84" s="30">
        <f>+claims!E84</f>
        <v>1</v>
      </c>
      <c r="X84" s="30">
        <f>+claims!F84</f>
        <v>0</v>
      </c>
      <c r="Z84" s="7">
        <f t="shared" si="12"/>
        <v>0.02</v>
      </c>
      <c r="AA84" s="7">
        <f t="shared" si="13"/>
        <v>0.01</v>
      </c>
      <c r="AB84" s="7">
        <f t="shared" si="17"/>
        <v>0</v>
      </c>
      <c r="AD84" s="7">
        <f t="shared" si="19"/>
        <v>6.6666666666666671E-3</v>
      </c>
    </row>
    <row r="85" spans="1:30">
      <c r="A85" t="s">
        <v>134</v>
      </c>
      <c r="B85" t="s">
        <v>135</v>
      </c>
      <c r="C85" s="17">
        <v>7.25</v>
      </c>
      <c r="D85" s="17">
        <v>7.5730769230769202</v>
      </c>
      <c r="E85" s="17">
        <v>8.25</v>
      </c>
      <c r="F85" s="17">
        <v>7.9269230769230798</v>
      </c>
      <c r="G85" s="17">
        <f t="shared" si="14"/>
        <v>7.75</v>
      </c>
      <c r="H85" s="17">
        <v>7.4038461538461497</v>
      </c>
      <c r="I85" s="17">
        <v>8.25</v>
      </c>
      <c r="J85" s="17">
        <v>8.0884615384615408</v>
      </c>
      <c r="K85" s="17">
        <v>7.75</v>
      </c>
      <c r="L85" s="17">
        <f t="shared" si="15"/>
        <v>7.8730769230769226</v>
      </c>
      <c r="M85" s="17">
        <v>9.6115384615384603</v>
      </c>
      <c r="N85" s="17">
        <v>10.75</v>
      </c>
      <c r="O85" s="17">
        <v>10.75</v>
      </c>
      <c r="P85" s="17">
        <v>10.75</v>
      </c>
      <c r="Q85" s="17">
        <f t="shared" si="16"/>
        <v>10.465384615384615</v>
      </c>
      <c r="R85" s="17">
        <f t="shared" si="11"/>
        <v>9.1487179487179482</v>
      </c>
      <c r="T85" s="7">
        <f t="shared" si="20"/>
        <v>4.8811420220934768E-5</v>
      </c>
      <c r="V85" s="30">
        <f>+claims!D85</f>
        <v>0</v>
      </c>
      <c r="W85" s="30">
        <f>+claims!E85</f>
        <v>0</v>
      </c>
      <c r="X85" s="30">
        <f>+claims!F85</f>
        <v>1</v>
      </c>
      <c r="Z85" s="7">
        <f t="shared" si="12"/>
        <v>0</v>
      </c>
      <c r="AA85" s="7">
        <f t="shared" si="13"/>
        <v>0</v>
      </c>
      <c r="AB85" s="7">
        <f t="shared" si="17"/>
        <v>0.01</v>
      </c>
      <c r="AD85" s="7">
        <f t="shared" si="19"/>
        <v>5.0000000000000001E-3</v>
      </c>
    </row>
    <row r="86" spans="1:30">
      <c r="A86" t="s">
        <v>136</v>
      </c>
      <c r="B86" t="s">
        <v>557</v>
      </c>
      <c r="C86" s="17">
        <v>3</v>
      </c>
      <c r="D86" s="17">
        <v>3</v>
      </c>
      <c r="E86" s="17">
        <v>3.5230769230769199</v>
      </c>
      <c r="F86" s="17">
        <v>4</v>
      </c>
      <c r="G86" s="17">
        <f t="shared" si="14"/>
        <v>3.3807692307692299</v>
      </c>
      <c r="H86" s="17">
        <v>4</v>
      </c>
      <c r="I86" s="17">
        <v>4</v>
      </c>
      <c r="J86" s="17">
        <v>4</v>
      </c>
      <c r="K86" s="17">
        <v>4</v>
      </c>
      <c r="L86" s="17">
        <f t="shared" si="15"/>
        <v>4</v>
      </c>
      <c r="M86" s="17">
        <v>3.06153846153846</v>
      </c>
      <c r="N86" s="17">
        <v>3</v>
      </c>
      <c r="O86" s="17">
        <v>3</v>
      </c>
      <c r="P86" s="17">
        <v>3</v>
      </c>
      <c r="Q86" s="17">
        <f t="shared" si="16"/>
        <v>3.0153846153846149</v>
      </c>
      <c r="R86" s="17">
        <f t="shared" si="11"/>
        <v>3.4044871794871789</v>
      </c>
      <c r="T86" s="7">
        <f t="shared" si="20"/>
        <v>1.8164059192361584E-5</v>
      </c>
      <c r="V86" s="30">
        <f>+claims!D86</f>
        <v>0</v>
      </c>
      <c r="W86" s="30">
        <f>+claims!E86</f>
        <v>0</v>
      </c>
      <c r="X86" s="30">
        <f>+claims!F86</f>
        <v>0</v>
      </c>
      <c r="Z86" s="7">
        <f t="shared" si="12"/>
        <v>0</v>
      </c>
      <c r="AA86" s="7">
        <f t="shared" si="13"/>
        <v>0</v>
      </c>
      <c r="AB86" s="7">
        <f t="shared" si="17"/>
        <v>0</v>
      </c>
      <c r="AD86" s="7">
        <f t="shared" si="19"/>
        <v>0</v>
      </c>
    </row>
    <row r="87" spans="1:30">
      <c r="A87" t="s">
        <v>137</v>
      </c>
      <c r="B87" t="s">
        <v>138</v>
      </c>
      <c r="C87" s="17">
        <v>10.378365000000001</v>
      </c>
      <c r="D87" s="17">
        <v>10</v>
      </c>
      <c r="E87" s="17">
        <v>10.7692307692308</v>
      </c>
      <c r="F87" s="17">
        <v>10.0461538461538</v>
      </c>
      <c r="G87" s="17">
        <f t="shared" si="14"/>
        <v>10.298437403846151</v>
      </c>
      <c r="H87" s="17">
        <v>10.461538461538501</v>
      </c>
      <c r="I87" s="17">
        <v>10.9692307692308</v>
      </c>
      <c r="J87" s="17">
        <v>10.984615384615401</v>
      </c>
      <c r="K87" s="17">
        <v>11</v>
      </c>
      <c r="L87" s="17">
        <f t="shared" si="15"/>
        <v>10.853846153846176</v>
      </c>
      <c r="M87" s="17">
        <v>11.092307692307701</v>
      </c>
      <c r="N87" s="17">
        <v>13</v>
      </c>
      <c r="O87" s="17">
        <v>13</v>
      </c>
      <c r="P87" s="17">
        <v>13</v>
      </c>
      <c r="Q87" s="17">
        <f t="shared" si="16"/>
        <v>12.523076923076925</v>
      </c>
      <c r="R87" s="17">
        <f t="shared" si="11"/>
        <v>11.595893413461546</v>
      </c>
      <c r="T87" s="7">
        <f t="shared" si="20"/>
        <v>6.1867906455784777E-5</v>
      </c>
      <c r="V87" s="30">
        <f>+claims!D87</f>
        <v>1</v>
      </c>
      <c r="W87" s="30">
        <f>+claims!E87</f>
        <v>0</v>
      </c>
      <c r="X87" s="30">
        <f>+claims!F87</f>
        <v>0</v>
      </c>
      <c r="Z87" s="7">
        <f t="shared" si="12"/>
        <v>0.01</v>
      </c>
      <c r="AA87" s="7">
        <f t="shared" si="13"/>
        <v>0</v>
      </c>
      <c r="AB87" s="7">
        <f t="shared" si="17"/>
        <v>0</v>
      </c>
      <c r="AD87" s="7">
        <f t="shared" si="19"/>
        <v>1.6666666666666668E-3</v>
      </c>
    </row>
    <row r="88" spans="1:30">
      <c r="A88" t="s">
        <v>139</v>
      </c>
      <c r="B88" t="s">
        <v>140</v>
      </c>
      <c r="C88" s="17">
        <v>6.7096153846153799</v>
      </c>
      <c r="D88" s="17">
        <v>6.4413461538461503</v>
      </c>
      <c r="E88" s="17">
        <v>6.5</v>
      </c>
      <c r="F88" s="17">
        <v>6.6538461538461497</v>
      </c>
      <c r="G88" s="17">
        <f t="shared" si="14"/>
        <v>6.57620192307692</v>
      </c>
      <c r="H88" s="17">
        <v>6.7692307692307701</v>
      </c>
      <c r="I88" s="17">
        <v>6.4923076923076897</v>
      </c>
      <c r="J88" s="17">
        <v>7</v>
      </c>
      <c r="K88" s="17">
        <v>7</v>
      </c>
      <c r="L88" s="17">
        <f t="shared" si="15"/>
        <v>6.8153846153846152</v>
      </c>
      <c r="M88" s="17">
        <v>6.3230769230769202</v>
      </c>
      <c r="N88" s="17">
        <v>7</v>
      </c>
      <c r="O88" s="17">
        <v>7</v>
      </c>
      <c r="P88" s="17">
        <v>7</v>
      </c>
      <c r="Q88" s="17">
        <f t="shared" si="16"/>
        <v>6.8307692307692296</v>
      </c>
      <c r="R88" s="17">
        <f t="shared" si="11"/>
        <v>6.7832131410256409</v>
      </c>
      <c r="T88" s="7">
        <f t="shared" si="20"/>
        <v>3.6190673811423789E-5</v>
      </c>
      <c r="V88" s="30">
        <f>+claims!D88</f>
        <v>0</v>
      </c>
      <c r="W88" s="30">
        <f>+claims!E88</f>
        <v>0</v>
      </c>
      <c r="X88" s="30">
        <f>+claims!F88</f>
        <v>0</v>
      </c>
      <c r="Z88" s="7">
        <f t="shared" si="12"/>
        <v>0</v>
      </c>
      <c r="AA88" s="7">
        <f t="shared" si="13"/>
        <v>0</v>
      </c>
      <c r="AB88" s="7">
        <f t="shared" si="17"/>
        <v>0</v>
      </c>
      <c r="AD88" s="7">
        <f t="shared" si="19"/>
        <v>0</v>
      </c>
    </row>
    <row r="89" spans="1:30">
      <c r="A89" t="s">
        <v>141</v>
      </c>
      <c r="B89" t="s">
        <v>142</v>
      </c>
      <c r="C89" s="17">
        <v>54.9979807692308</v>
      </c>
      <c r="D89" s="17">
        <v>58.026442307692299</v>
      </c>
      <c r="E89" s="17">
        <v>59.123076923076901</v>
      </c>
      <c r="F89" s="17">
        <v>58.488942307692298</v>
      </c>
      <c r="G89" s="17">
        <f t="shared" si="14"/>
        <v>57.659110576923077</v>
      </c>
      <c r="H89" s="17">
        <v>60.184615384615398</v>
      </c>
      <c r="I89" s="17">
        <v>61.2615384615385</v>
      </c>
      <c r="J89" s="17">
        <v>61.642788461538501</v>
      </c>
      <c r="K89" s="17">
        <v>60.318181818181799</v>
      </c>
      <c r="L89" s="17">
        <f t="shared" si="15"/>
        <v>60.851781031468548</v>
      </c>
      <c r="M89" s="17">
        <v>63.560673076923102</v>
      </c>
      <c r="N89" s="17">
        <v>68.67236328125</v>
      </c>
      <c r="O89" s="17">
        <v>69.042613636363598</v>
      </c>
      <c r="P89" s="17">
        <v>70.235795454545496</v>
      </c>
      <c r="Q89" s="17">
        <f t="shared" si="16"/>
        <v>67.877861362270551</v>
      </c>
      <c r="R89" s="17">
        <f t="shared" si="11"/>
        <v>63.832709454445308</v>
      </c>
      <c r="T89" s="7">
        <f t="shared" si="20"/>
        <v>3.4056850615428496E-4</v>
      </c>
      <c r="V89" s="30">
        <f>+claims!D89</f>
        <v>0</v>
      </c>
      <c r="W89" s="30">
        <f>+claims!E89</f>
        <v>0</v>
      </c>
      <c r="X89" s="30">
        <f>+claims!F89</f>
        <v>0</v>
      </c>
      <c r="Z89" s="7">
        <f t="shared" si="12"/>
        <v>0</v>
      </c>
      <c r="AA89" s="7">
        <f t="shared" si="13"/>
        <v>0</v>
      </c>
      <c r="AB89" s="7">
        <f t="shared" si="17"/>
        <v>0</v>
      </c>
      <c r="AD89" s="7">
        <f t="shared" si="19"/>
        <v>0</v>
      </c>
    </row>
    <row r="90" spans="1:30">
      <c r="A90" t="s">
        <v>143</v>
      </c>
      <c r="B90" t="s">
        <v>144</v>
      </c>
      <c r="C90" s="17">
        <v>12.117787999999999</v>
      </c>
      <c r="D90" s="17">
        <v>12.338942307692299</v>
      </c>
      <c r="E90" s="17">
        <v>12.226442307692301</v>
      </c>
      <c r="F90" s="17">
        <v>12.412980769230799</v>
      </c>
      <c r="G90" s="17">
        <f t="shared" si="14"/>
        <v>12.27403834615385</v>
      </c>
      <c r="H90" s="17">
        <v>12.337019230769201</v>
      </c>
      <c r="I90" s="17">
        <v>12.3697115384615</v>
      </c>
      <c r="J90" s="17">
        <v>12.473076923076899</v>
      </c>
      <c r="K90" s="17">
        <v>12.346590909090899</v>
      </c>
      <c r="L90" s="17">
        <f t="shared" si="15"/>
        <v>12.381599650349626</v>
      </c>
      <c r="M90" s="17">
        <v>12.7206730769231</v>
      </c>
      <c r="N90" s="17">
        <v>13.095703125</v>
      </c>
      <c r="O90" s="17">
        <v>12.0828598484848</v>
      </c>
      <c r="P90" s="17">
        <v>12.4734848484848</v>
      </c>
      <c r="Q90" s="17">
        <f t="shared" si="16"/>
        <v>12.593180224723175</v>
      </c>
      <c r="R90" s="17">
        <f t="shared" si="11"/>
        <v>12.469463053503771</v>
      </c>
      <c r="T90" s="7">
        <f t="shared" si="20"/>
        <v>6.6528687893289596E-5</v>
      </c>
      <c r="V90" s="30">
        <f>+claims!D90</f>
        <v>0</v>
      </c>
      <c r="W90" s="30">
        <f>+claims!E90</f>
        <v>0</v>
      </c>
      <c r="X90" s="30">
        <f>+claims!F90</f>
        <v>0</v>
      </c>
      <c r="Z90" s="7">
        <f t="shared" si="12"/>
        <v>0</v>
      </c>
      <c r="AA90" s="7">
        <f t="shared" si="13"/>
        <v>0</v>
      </c>
      <c r="AB90" s="7">
        <f t="shared" si="17"/>
        <v>0</v>
      </c>
      <c r="AD90" s="7">
        <f t="shared" si="19"/>
        <v>0</v>
      </c>
    </row>
    <row r="91" spans="1:30">
      <c r="A91" t="s">
        <v>145</v>
      </c>
      <c r="B91" t="s">
        <v>146</v>
      </c>
      <c r="C91" s="17">
        <v>9163.3211538461528</v>
      </c>
      <c r="D91" s="17">
        <v>9314.2038461538468</v>
      </c>
      <c r="E91" s="17">
        <v>9963.6615384614997</v>
      </c>
      <c r="F91" s="17">
        <v>10162.498076923053</v>
      </c>
      <c r="G91" s="17">
        <f t="shared" ref="G91:G96" si="21">AVERAGE(C91:F91)</f>
        <v>9650.9211538461386</v>
      </c>
      <c r="H91" s="17">
        <v>10297.244230769193</v>
      </c>
      <c r="I91" s="17">
        <v>10938.559615384638</v>
      </c>
      <c r="J91" s="17">
        <v>11292.248076923108</v>
      </c>
      <c r="K91" s="17">
        <v>11349.045454545476</v>
      </c>
      <c r="L91" s="17">
        <f t="shared" ref="L91:L96" si="22">AVERAGE(H91:K91)</f>
        <v>10969.274344405603</v>
      </c>
      <c r="M91" s="17">
        <v>11549.646153846168</v>
      </c>
      <c r="N91" s="17">
        <v>12063.763671874951</v>
      </c>
      <c r="O91" s="17">
        <v>12161.496212121212</v>
      </c>
      <c r="P91" s="17">
        <v>12083.638257575771</v>
      </c>
      <c r="Q91" s="17">
        <f t="shared" ref="Q91:Q96" si="23">AVERAGE(M91:P91)</f>
        <v>11964.636073854526</v>
      </c>
      <c r="R91" s="17">
        <f t="shared" ref="R91:R96" si="24">IF(G91&gt;0,(+G91+(L91*2)+(Q91*3))/6,IF(L91&gt;0,((L91*2)+(Q91*3))/5,Q91))</f>
        <v>11247.229677370153</v>
      </c>
      <c r="T91" s="7">
        <f t="shared" ref="T91:T96" si="25">+R91/$R$269</f>
        <v>6.0007670711983867E-2</v>
      </c>
      <c r="V91" s="30">
        <f>+claims!D91</f>
        <v>159</v>
      </c>
      <c r="W91" s="30">
        <f>+claims!E91</f>
        <v>192</v>
      </c>
      <c r="X91" s="30">
        <f>+claims!F91</f>
        <v>213</v>
      </c>
      <c r="Z91" s="7">
        <f t="shared" ref="Z91:Z96" si="26">IF(G91&gt;100,IF(V91&lt;1,0,+V91/G91),IF(V91&lt;1,0,+V91/100))</f>
        <v>1.6475111283717661E-2</v>
      </c>
      <c r="AA91" s="7">
        <f t="shared" ref="AA91:AA96" si="27">IF(L91&gt;100,IF(W91&lt;1,0,+W91/L91),IF(W91&lt;1,0,+W91/100))</f>
        <v>1.7503436779108473E-2</v>
      </c>
      <c r="AB91" s="7">
        <f t="shared" ref="AB91:AB96" si="28">IF(Q91&gt;100,IF(X91&lt;1,0,+X91/Q91),IF(X91&lt;1,0,+X91/100))</f>
        <v>1.7802463751108472E-2</v>
      </c>
      <c r="AD91" s="7">
        <f t="shared" si="19"/>
        <v>1.7481562682543337E-2</v>
      </c>
    </row>
    <row r="92" spans="1:30">
      <c r="A92" t="s">
        <v>147</v>
      </c>
      <c r="B92" t="s">
        <v>497</v>
      </c>
      <c r="C92" s="17">
        <v>9914.1384615384632</v>
      </c>
      <c r="D92" s="17">
        <v>10260.257692307685</v>
      </c>
      <c r="E92" s="17">
        <v>10556.867307692301</v>
      </c>
      <c r="F92" s="17">
        <v>10784.5788461538</v>
      </c>
      <c r="G92" s="17">
        <f>AVERAGE(C92:F92)</f>
        <v>10378.960576923062</v>
      </c>
      <c r="H92" s="17">
        <v>10912.07</v>
      </c>
      <c r="I92" s="17">
        <v>11102.18</v>
      </c>
      <c r="J92" s="17">
        <v>11288.5</v>
      </c>
      <c r="K92" s="17">
        <v>11026.761363636366</v>
      </c>
      <c r="L92" s="17">
        <f>AVERAGE(H92:K92)</f>
        <v>11082.377840909092</v>
      </c>
      <c r="M92" s="17">
        <v>10695.090384615391</v>
      </c>
      <c r="N92" s="17">
        <v>10655.34</v>
      </c>
      <c r="O92" s="17">
        <v>10896.092803030271</v>
      </c>
      <c r="P92" s="17">
        <v>11067.429924242437</v>
      </c>
      <c r="Q92" s="17">
        <f>AVERAGE(M92:P92)</f>
        <v>10828.488277972025</v>
      </c>
      <c r="R92" s="17">
        <f>IF(G92&gt;0,(+G92+(L92*2)+(Q92*3))/6,IF(L92&gt;0,((L92*2)+(Q92*3))/5,Q92))</f>
        <v>10838.196848776221</v>
      </c>
      <c r="T92" s="7">
        <f t="shared" si="25"/>
        <v>5.7825345998010813E-2</v>
      </c>
      <c r="V92" s="30">
        <f>+claims!D92</f>
        <v>257</v>
      </c>
      <c r="W92" s="30">
        <f>+claims!E92</f>
        <v>279</v>
      </c>
      <c r="X92" s="30">
        <f>+claims!F92</f>
        <v>258</v>
      </c>
      <c r="Z92" s="7">
        <f>IF(G92&gt;100,IF(V92&lt;1,0,+V92/G92),IF(V92&lt;1,0,+V92/100))</f>
        <v>2.4761631773746462E-2</v>
      </c>
      <c r="AA92" s="7">
        <f>IF(L92&gt;100,IF(W92&lt;1,0,+W92/L92),IF(W92&lt;1,0,+W92/100))</f>
        <v>2.517510267247065E-2</v>
      </c>
      <c r="AB92" s="7">
        <f>IF(Q92&gt;100,IF(X92&lt;1,0,+X92/Q92),IF(X92&lt;1,0,+X92/100))</f>
        <v>2.382604047555183E-2</v>
      </c>
      <c r="AD92" s="7">
        <f t="shared" si="19"/>
        <v>2.4431659757557209E-2</v>
      </c>
    </row>
    <row r="93" spans="1:30">
      <c r="A93" t="s">
        <v>148</v>
      </c>
      <c r="B93" t="s">
        <v>149</v>
      </c>
      <c r="C93" s="17">
        <v>17.692307692307701</v>
      </c>
      <c r="D93" s="17">
        <v>17.676923076923099</v>
      </c>
      <c r="E93" s="17">
        <v>18</v>
      </c>
      <c r="F93" s="17">
        <v>18</v>
      </c>
      <c r="G93" s="17">
        <f>AVERAGE(C93:F93)</f>
        <v>17.842307692307699</v>
      </c>
      <c r="H93" s="17">
        <v>18</v>
      </c>
      <c r="I93" s="17">
        <v>18</v>
      </c>
      <c r="J93" s="17">
        <v>18</v>
      </c>
      <c r="K93" s="17">
        <v>18</v>
      </c>
      <c r="L93" s="17">
        <f>AVERAGE(H93:K93)</f>
        <v>18</v>
      </c>
      <c r="M93" s="17">
        <v>17.846153846153801</v>
      </c>
      <c r="N93" s="17">
        <v>18</v>
      </c>
      <c r="O93" s="17">
        <v>17.681818181818201</v>
      </c>
      <c r="P93" s="17">
        <v>18</v>
      </c>
      <c r="Q93" s="17">
        <f>AVERAGE(M93:P93)</f>
        <v>17.881993006993</v>
      </c>
      <c r="R93" s="17">
        <f>IF(G93&gt;0,(+G93+(L93*2)+(Q93*3))/6,IF(L93&gt;0,((L93*2)+(Q93*3))/5,Q93))</f>
        <v>17.914714452214451</v>
      </c>
      <c r="T93" s="7">
        <f t="shared" si="25"/>
        <v>9.5580895614738286E-5</v>
      </c>
      <c r="V93" s="30">
        <f>+claims!D93</f>
        <v>0</v>
      </c>
      <c r="W93" s="30">
        <f>+claims!E93</f>
        <v>1</v>
      </c>
      <c r="X93" s="30">
        <f>+claims!F93</f>
        <v>1</v>
      </c>
      <c r="Z93" s="7">
        <f>IF(G93&gt;100,IF(V93&lt;1,0,+V93/G93),IF(V93&lt;1,0,+V93/100))</f>
        <v>0</v>
      </c>
      <c r="AA93" s="7">
        <f>IF(L93&gt;100,IF(W93&lt;1,0,+W93/L93),IF(W93&lt;1,0,+W93/100))</f>
        <v>0.01</v>
      </c>
      <c r="AB93" s="7">
        <f>IF(Q93&gt;100,IF(X93&lt;1,0,+X93/Q93),IF(X93&lt;1,0,+X93/100))</f>
        <v>0.01</v>
      </c>
      <c r="AD93" s="7">
        <f t="shared" si="19"/>
        <v>8.3333333333333332E-3</v>
      </c>
    </row>
    <row r="94" spans="1:30">
      <c r="A94" t="s">
        <v>496</v>
      </c>
      <c r="B94" t="s">
        <v>501</v>
      </c>
      <c r="C94" s="17">
        <v>11689.22307692307</v>
      </c>
      <c r="D94" s="17">
        <v>11812.273076923053</v>
      </c>
      <c r="E94" s="17">
        <v>11751.811538461454</v>
      </c>
      <c r="F94" s="17">
        <v>11847.871153846168</v>
      </c>
      <c r="G94" s="17">
        <f t="shared" si="21"/>
        <v>11775.294711538434</v>
      </c>
      <c r="H94" s="17">
        <v>11768.39615384617</v>
      </c>
      <c r="I94" s="17">
        <v>11909.861538461508</v>
      </c>
      <c r="J94" s="17">
        <v>12001</v>
      </c>
      <c r="K94" s="17">
        <v>11803.42234848483</v>
      </c>
      <c r="L94" s="17">
        <f t="shared" si="22"/>
        <v>11870.670010198126</v>
      </c>
      <c r="M94" s="17">
        <v>12142.507692307745</v>
      </c>
      <c r="N94" s="17">
        <v>12235.88671875</v>
      </c>
      <c r="O94" s="17">
        <v>12157.16666666669</v>
      </c>
      <c r="P94" s="17">
        <v>12113.823863636371</v>
      </c>
      <c r="Q94" s="17">
        <f t="shared" si="23"/>
        <v>12162.346235340199</v>
      </c>
      <c r="R94" s="17">
        <f t="shared" si="24"/>
        <v>12000.612239659213</v>
      </c>
      <c r="T94" s="7">
        <f t="shared" si="25"/>
        <v>6.4027214547649841E-2</v>
      </c>
      <c r="V94" s="30">
        <f>+claims!D94</f>
        <v>601</v>
      </c>
      <c r="W94" s="30">
        <f>+claims!E94</f>
        <v>594</v>
      </c>
      <c r="X94" s="30">
        <f>+claims!F94</f>
        <v>681</v>
      </c>
      <c r="Z94" s="7">
        <f t="shared" si="26"/>
        <v>5.1039062267468273E-2</v>
      </c>
      <c r="AA94" s="7">
        <f t="shared" si="27"/>
        <v>5.0039298497026111E-2</v>
      </c>
      <c r="AB94" s="7">
        <f t="shared" si="28"/>
        <v>5.5992485892336658E-2</v>
      </c>
      <c r="AD94" s="7">
        <f t="shared" si="19"/>
        <v>5.3182519489755074E-2</v>
      </c>
    </row>
    <row r="95" spans="1:30">
      <c r="A95" t="s">
        <v>494</v>
      </c>
      <c r="B95" t="s">
        <v>502</v>
      </c>
      <c r="C95" s="17">
        <v>3073.5403846153849</v>
      </c>
      <c r="D95" s="17">
        <v>3089.0326923076868</v>
      </c>
      <c r="E95" s="17">
        <v>3082.7038461538532</v>
      </c>
      <c r="F95" s="17">
        <v>3093.6236538461544</v>
      </c>
      <c r="G95" s="17">
        <f t="shared" si="21"/>
        <v>3084.7251442307702</v>
      </c>
      <c r="H95" s="17">
        <v>3124.0923076923145</v>
      </c>
      <c r="I95" s="17">
        <v>3137.9403846153832</v>
      </c>
      <c r="J95" s="17">
        <v>3155.3192307692352</v>
      </c>
      <c r="K95" s="17">
        <v>3168.0090909090904</v>
      </c>
      <c r="L95" s="17">
        <f t="shared" si="22"/>
        <v>3146.3402534965057</v>
      </c>
      <c r="M95" s="17">
        <v>3173.05</v>
      </c>
      <c r="N95" s="17">
        <v>3213.3636718749999</v>
      </c>
      <c r="O95" s="17">
        <v>3221.495833333332</v>
      </c>
      <c r="P95" s="17">
        <v>3214.304545454549</v>
      </c>
      <c r="Q95" s="17">
        <f t="shared" si="23"/>
        <v>3205.5535126657205</v>
      </c>
      <c r="R95" s="17">
        <f t="shared" si="24"/>
        <v>3165.6776982034912</v>
      </c>
      <c r="T95" s="7">
        <f t="shared" si="25"/>
        <v>1.688993204044572E-2</v>
      </c>
      <c r="V95" s="30">
        <f>+claims!D95</f>
        <v>38</v>
      </c>
      <c r="W95" s="30">
        <f>+claims!E95</f>
        <v>33</v>
      </c>
      <c r="X95" s="30">
        <f>+claims!F95</f>
        <v>42</v>
      </c>
      <c r="Z95" s="7">
        <f t="shared" si="26"/>
        <v>1.2318763657459006E-2</v>
      </c>
      <c r="AA95" s="7">
        <f t="shared" si="27"/>
        <v>1.0488376126303356E-2</v>
      </c>
      <c r="AB95" s="7">
        <f t="shared" si="28"/>
        <v>1.3102261382956304E-2</v>
      </c>
      <c r="AD95" s="7">
        <f t="shared" si="19"/>
        <v>1.2100383343155772E-2</v>
      </c>
    </row>
    <row r="96" spans="1:30">
      <c r="A96" t="s">
        <v>495</v>
      </c>
      <c r="B96" t="s">
        <v>503</v>
      </c>
      <c r="C96" s="17">
        <v>14451</v>
      </c>
      <c r="D96" s="17">
        <v>14827.74</v>
      </c>
      <c r="E96" s="17">
        <v>14964.21</v>
      </c>
      <c r="F96" s="17">
        <v>15080.1</v>
      </c>
      <c r="G96" s="17">
        <f t="shared" si="21"/>
        <v>14830.762499999999</v>
      </c>
      <c r="H96" s="17">
        <v>15175.8</v>
      </c>
      <c r="I96" s="17">
        <v>15400.21</v>
      </c>
      <c r="J96" s="17">
        <v>15452.29</v>
      </c>
      <c r="K96" s="17">
        <v>15021.13</v>
      </c>
      <c r="L96" s="17">
        <f t="shared" si="22"/>
        <v>15262.3575</v>
      </c>
      <c r="M96" s="17">
        <v>15729.657538461501</v>
      </c>
      <c r="N96" s="17">
        <v>16150.514375000001</v>
      </c>
      <c r="O96" s="17">
        <v>16470.362727272739</v>
      </c>
      <c r="P96" s="17">
        <v>16900.543333333302</v>
      </c>
      <c r="Q96" s="17">
        <f t="shared" si="23"/>
        <v>16312.769493516887</v>
      </c>
      <c r="R96" s="17">
        <f t="shared" si="24"/>
        <v>15715.630996758444</v>
      </c>
      <c r="T96" s="7">
        <f t="shared" si="25"/>
        <v>8.384806187269353E-2</v>
      </c>
      <c r="V96" s="30">
        <f>+claims!D96</f>
        <v>1578</v>
      </c>
      <c r="W96" s="30">
        <f>+claims!E96</f>
        <v>1608</v>
      </c>
      <c r="X96" s="30">
        <f>+claims!F96</f>
        <v>1629</v>
      </c>
      <c r="Z96" s="7">
        <f t="shared" si="26"/>
        <v>0.10640046322635131</v>
      </c>
      <c r="AA96" s="7">
        <f t="shared" si="27"/>
        <v>0.10535724903574038</v>
      </c>
      <c r="AB96" s="7">
        <f t="shared" si="28"/>
        <v>9.986041920394978E-2</v>
      </c>
      <c r="AD96" s="7">
        <f t="shared" si="19"/>
        <v>0.10278270315161357</v>
      </c>
    </row>
    <row r="97" spans="1:32">
      <c r="A97" t="s">
        <v>520</v>
      </c>
      <c r="B97" t="s">
        <v>570</v>
      </c>
      <c r="C97" s="17">
        <v>6</v>
      </c>
      <c r="D97" s="17">
        <v>6</v>
      </c>
      <c r="E97" s="17">
        <v>5.6615384615384601</v>
      </c>
      <c r="F97" s="17">
        <v>5</v>
      </c>
      <c r="G97" s="17">
        <f>AVERAGE(C97:F97)</f>
        <v>5.6653846153846148</v>
      </c>
      <c r="H97" s="17">
        <v>6</v>
      </c>
      <c r="I97" s="17">
        <v>6</v>
      </c>
      <c r="J97" s="17">
        <v>6</v>
      </c>
      <c r="K97" s="17">
        <v>12</v>
      </c>
      <c r="L97" s="17">
        <f>AVERAGE(H97:K97)</f>
        <v>7.5</v>
      </c>
      <c r="M97" s="17">
        <v>15.2307692307692</v>
      </c>
      <c r="N97" s="17">
        <v>18.328125</v>
      </c>
      <c r="O97" s="17">
        <v>19.984848484848499</v>
      </c>
      <c r="P97" s="17">
        <v>20</v>
      </c>
      <c r="Q97" s="17">
        <f>AVERAGE(M97:P97)</f>
        <v>18.385935678904424</v>
      </c>
      <c r="R97" s="17">
        <f>IF(G97&gt;0,(+G97+(L97*2)+(Q97*3))/6,IF(L97&gt;0,((L97*2)+(Q97*3))/5,Q97))</f>
        <v>12.637198608682981</v>
      </c>
      <c r="T97" s="7">
        <f t="shared" ref="T97:T139" si="29">+R97/$R$269</f>
        <v>6.7423612265834232E-5</v>
      </c>
      <c r="V97" s="30">
        <f>+claims!D97</f>
        <v>0</v>
      </c>
      <c r="W97" s="30">
        <f>+claims!E97</f>
        <v>0</v>
      </c>
      <c r="X97" s="30">
        <f>+claims!F97</f>
        <v>1</v>
      </c>
      <c r="Z97" s="7">
        <f>IF(G97&gt;100,IF(V97&lt;1,0,+V97/G97),IF(V97&lt;1,0,+V97/100))</f>
        <v>0</v>
      </c>
      <c r="AA97" s="7">
        <f>IF(L97&gt;100,IF(W97&lt;1,0,+W97/L97),IF(W97&lt;1,0,+W97/100))</f>
        <v>0</v>
      </c>
      <c r="AB97" s="7">
        <f>IF(Q97&gt;100,IF(X97&lt;1,0,+X97/Q97),IF(X97&lt;1,0,+X97/100))</f>
        <v>0.01</v>
      </c>
      <c r="AD97" s="7">
        <f t="shared" si="19"/>
        <v>5.0000000000000001E-3</v>
      </c>
    </row>
    <row r="98" spans="1:32">
      <c r="A98" t="s">
        <v>150</v>
      </c>
      <c r="B98" t="s">
        <v>151</v>
      </c>
      <c r="C98" s="17">
        <v>553.4</v>
      </c>
      <c r="D98" s="17">
        <v>580.27884615384596</v>
      </c>
      <c r="E98" s="17">
        <v>590.29038461538505</v>
      </c>
      <c r="F98" s="17">
        <v>601.76346153846202</v>
      </c>
      <c r="G98" s="17">
        <f t="shared" ref="G98:G145" si="30">AVERAGE(C98:F98)</f>
        <v>581.43317307692314</v>
      </c>
      <c r="H98" s="17">
        <v>604.26265384615397</v>
      </c>
      <c r="I98" s="17">
        <v>612.08734615384606</v>
      </c>
      <c r="J98" s="17">
        <v>617.46730769230805</v>
      </c>
      <c r="K98" s="17">
        <v>629.65032196969696</v>
      </c>
      <c r="L98" s="17">
        <f t="shared" ref="L98:L145" si="31">AVERAGE(H98:K98)</f>
        <v>615.86690741550126</v>
      </c>
      <c r="M98" s="17">
        <v>625.41730769230799</v>
      </c>
      <c r="N98" s="17">
        <v>624.60312499999998</v>
      </c>
      <c r="O98" s="17">
        <v>622.27772727272691</v>
      </c>
      <c r="P98" s="17">
        <v>646.05776515151479</v>
      </c>
      <c r="Q98" s="17">
        <f t="shared" si="16"/>
        <v>629.58898127913744</v>
      </c>
      <c r="R98" s="17">
        <f t="shared" si="11"/>
        <v>616.988988624223</v>
      </c>
      <c r="T98" s="7">
        <f t="shared" si="29"/>
        <v>3.2918392461368643E-3</v>
      </c>
      <c r="V98" s="30">
        <f>+claims!D98</f>
        <v>15</v>
      </c>
      <c r="W98" s="30">
        <f>+claims!E98</f>
        <v>11</v>
      </c>
      <c r="X98" s="30">
        <f>+claims!F98</f>
        <v>20</v>
      </c>
      <c r="Z98" s="7">
        <f t="shared" si="12"/>
        <v>2.5798321620729942E-2</v>
      </c>
      <c r="AA98" s="7">
        <f t="shared" si="13"/>
        <v>1.7861001894324435E-2</v>
      </c>
      <c r="AB98" s="7">
        <f t="shared" si="17"/>
        <v>3.1766756717002818E-2</v>
      </c>
      <c r="AD98" s="7">
        <f t="shared" si="19"/>
        <v>2.6136765926731208E-2</v>
      </c>
    </row>
    <row r="99" spans="1:32">
      <c r="A99" t="s">
        <v>152</v>
      </c>
      <c r="B99" t="s">
        <v>153</v>
      </c>
      <c r="C99" s="17">
        <v>199.12886538461501</v>
      </c>
      <c r="D99" s="17">
        <v>201.46240384615399</v>
      </c>
      <c r="E99" s="17">
        <v>197.150057692308</v>
      </c>
      <c r="F99" s="17">
        <v>195.55175</v>
      </c>
      <c r="G99" s="17">
        <f t="shared" si="30"/>
        <v>198.32326923076923</v>
      </c>
      <c r="H99" s="17">
        <v>197.459442307692</v>
      </c>
      <c r="I99" s="17">
        <v>198.55715384615399</v>
      </c>
      <c r="J99" s="17">
        <v>199.06361538461499</v>
      </c>
      <c r="K99" s="17">
        <v>196.45393939393901</v>
      </c>
      <c r="L99" s="17">
        <f t="shared" si="31"/>
        <v>197.88353773309998</v>
      </c>
      <c r="M99" s="17">
        <v>200.56625</v>
      </c>
      <c r="N99" s="17">
        <v>203.19134765625</v>
      </c>
      <c r="O99" s="17">
        <v>197.87988636363599</v>
      </c>
      <c r="P99" s="17">
        <v>196.24873106060599</v>
      </c>
      <c r="Q99" s="17">
        <f t="shared" si="16"/>
        <v>199.47155377012299</v>
      </c>
      <c r="R99" s="17">
        <f t="shared" si="11"/>
        <v>198.75083433455634</v>
      </c>
      <c r="T99" s="7">
        <f t="shared" si="29"/>
        <v>1.0604010909883727E-3</v>
      </c>
      <c r="V99" s="30">
        <f>+claims!D99</f>
        <v>9</v>
      </c>
      <c r="W99" s="30">
        <f>+claims!E99</f>
        <v>4</v>
      </c>
      <c r="X99" s="30">
        <f>+claims!F99</f>
        <v>8</v>
      </c>
      <c r="Z99" s="7">
        <f t="shared" si="12"/>
        <v>4.5380454017867097E-2</v>
      </c>
      <c r="AA99" s="7">
        <f t="shared" si="13"/>
        <v>2.0213909887719376E-2</v>
      </c>
      <c r="AB99" s="7">
        <f t="shared" si="17"/>
        <v>4.0105969241205387E-2</v>
      </c>
      <c r="AD99" s="7">
        <f t="shared" si="19"/>
        <v>3.4354363586153673E-2</v>
      </c>
    </row>
    <row r="100" spans="1:32">
      <c r="A100" t="s">
        <v>154</v>
      </c>
      <c r="B100" t="s">
        <v>155</v>
      </c>
      <c r="C100" s="17">
        <v>11.384615384615399</v>
      </c>
      <c r="D100" s="17">
        <v>12.642788461538499</v>
      </c>
      <c r="E100" s="17">
        <v>12.2245192307692</v>
      </c>
      <c r="F100" s="17">
        <v>11.8586538461538</v>
      </c>
      <c r="G100" s="17">
        <f t="shared" si="30"/>
        <v>12.027644230769225</v>
      </c>
      <c r="H100" s="17">
        <v>12.330769230769199</v>
      </c>
      <c r="I100" s="17">
        <v>13</v>
      </c>
      <c r="J100" s="17">
        <v>12.2408653846154</v>
      </c>
      <c r="K100" s="17">
        <v>12.404829545454501</v>
      </c>
      <c r="L100" s="17">
        <f t="shared" si="31"/>
        <v>12.494116040209775</v>
      </c>
      <c r="M100" s="17">
        <v>13.7692307692308</v>
      </c>
      <c r="N100" s="17">
        <v>13.33056640625</v>
      </c>
      <c r="O100" s="17">
        <v>13.3872159090909</v>
      </c>
      <c r="P100" s="17">
        <v>13.990530303030299</v>
      </c>
      <c r="Q100" s="17">
        <f t="shared" si="16"/>
        <v>13.619385846900499</v>
      </c>
      <c r="R100" s="17">
        <f t="shared" si="11"/>
        <v>12.979005641981713</v>
      </c>
      <c r="T100" s="7">
        <f t="shared" si="29"/>
        <v>6.9247265244353848E-5</v>
      </c>
      <c r="V100" s="30">
        <f>+claims!D100</f>
        <v>0</v>
      </c>
      <c r="W100" s="30">
        <f>+claims!E100</f>
        <v>0</v>
      </c>
      <c r="X100" s="30">
        <f>+claims!F100</f>
        <v>0</v>
      </c>
      <c r="Z100" s="7">
        <f t="shared" si="12"/>
        <v>0</v>
      </c>
      <c r="AA100" s="7">
        <f t="shared" si="13"/>
        <v>0</v>
      </c>
      <c r="AB100" s="7">
        <f t="shared" si="17"/>
        <v>0</v>
      </c>
      <c r="AD100" s="7">
        <f t="shared" si="19"/>
        <v>0</v>
      </c>
    </row>
    <row r="101" spans="1:32">
      <c r="A101" t="s">
        <v>156</v>
      </c>
      <c r="B101" t="s">
        <v>157</v>
      </c>
      <c r="C101" s="17">
        <v>264.54288461538511</v>
      </c>
      <c r="D101" s="17">
        <v>276.46875</v>
      </c>
      <c r="E101" s="17">
        <v>282.42115384615363</v>
      </c>
      <c r="F101" s="17">
        <v>300.73942307692283</v>
      </c>
      <c r="G101" s="17">
        <f t="shared" si="30"/>
        <v>281.04305288461541</v>
      </c>
      <c r="H101" s="17">
        <v>310.69086538461465</v>
      </c>
      <c r="I101" s="17">
        <v>320.13269230769208</v>
      </c>
      <c r="J101" s="17">
        <v>329.28461538461539</v>
      </c>
      <c r="K101" s="17">
        <v>338.79314393939359</v>
      </c>
      <c r="L101" s="17">
        <f t="shared" si="31"/>
        <v>324.72532925407893</v>
      </c>
      <c r="M101" s="17">
        <v>348.21278846153837</v>
      </c>
      <c r="N101" s="17">
        <v>371.70087890625001</v>
      </c>
      <c r="O101" s="17">
        <v>374.78484848484851</v>
      </c>
      <c r="P101" s="17">
        <v>371.02537878787905</v>
      </c>
      <c r="Q101" s="17">
        <f t="shared" si="16"/>
        <v>366.43097366012898</v>
      </c>
      <c r="R101" s="17">
        <f t="shared" si="11"/>
        <v>338.29777206219336</v>
      </c>
      <c r="T101" s="7">
        <f t="shared" si="29"/>
        <v>1.8049299152618143E-3</v>
      </c>
      <c r="V101" s="30">
        <f>+claims!D101</f>
        <v>6</v>
      </c>
      <c r="W101" s="30">
        <f>+claims!E101</f>
        <v>6</v>
      </c>
      <c r="X101" s="30">
        <f>+claims!F101</f>
        <v>5</v>
      </c>
      <c r="Z101" s="7">
        <f t="shared" si="12"/>
        <v>2.1349042214053055E-2</v>
      </c>
      <c r="AA101" s="7">
        <f t="shared" si="13"/>
        <v>1.8477154257669087E-2</v>
      </c>
      <c r="AB101" s="7">
        <f t="shared" si="17"/>
        <v>1.3645134716798219E-2</v>
      </c>
      <c r="AD101" s="7">
        <f t="shared" si="19"/>
        <v>1.6539792479964316E-2</v>
      </c>
    </row>
    <row r="102" spans="1:32">
      <c r="A102" t="s">
        <v>158</v>
      </c>
      <c r="B102" t="s">
        <v>489</v>
      </c>
      <c r="C102" s="17">
        <v>2842.6</v>
      </c>
      <c r="D102" s="17">
        <v>2872.15</v>
      </c>
      <c r="E102" s="17">
        <v>2878.6905576923145</v>
      </c>
      <c r="F102" s="17">
        <v>2929.4986538461453</v>
      </c>
      <c r="G102" s="17">
        <f t="shared" si="30"/>
        <v>2880.734802884615</v>
      </c>
      <c r="H102" s="17">
        <v>2868.93</v>
      </c>
      <c r="I102" s="17">
        <v>2897.47</v>
      </c>
      <c r="J102" s="17">
        <v>2896.75</v>
      </c>
      <c r="K102" s="17">
        <v>2959.0548674242364</v>
      </c>
      <c r="L102" s="17">
        <f t="shared" si="31"/>
        <v>2905.551216856059</v>
      </c>
      <c r="M102" s="17">
        <v>2918.33</v>
      </c>
      <c r="N102" s="17">
        <v>2933.3991796874998</v>
      </c>
      <c r="O102" s="17">
        <v>2928.7197348484756</v>
      </c>
      <c r="P102" s="17">
        <v>2926.9150946969676</v>
      </c>
      <c r="Q102" s="17">
        <f t="shared" si="16"/>
        <v>2926.8410023082356</v>
      </c>
      <c r="R102" s="17">
        <f t="shared" si="11"/>
        <v>2912.0600405869068</v>
      </c>
      <c r="T102" s="7">
        <f t="shared" si="29"/>
        <v>1.5536798395845054E-2</v>
      </c>
      <c r="V102" s="30">
        <f>+claims!D102</f>
        <v>11</v>
      </c>
      <c r="W102" s="30">
        <f>+claims!E102</f>
        <v>21</v>
      </c>
      <c r="X102" s="30">
        <f>+claims!F102</f>
        <v>23</v>
      </c>
      <c r="Z102" s="7">
        <f t="shared" si="12"/>
        <v>3.8184702003756761E-3</v>
      </c>
      <c r="AA102" s="7">
        <f t="shared" si="13"/>
        <v>7.2275442532804407E-3</v>
      </c>
      <c r="AB102" s="7">
        <f t="shared" si="17"/>
        <v>7.8583018284427431E-3</v>
      </c>
      <c r="AD102" s="7">
        <f t="shared" si="19"/>
        <v>6.9747440320441318E-3</v>
      </c>
    </row>
    <row r="103" spans="1:32">
      <c r="A103" t="s">
        <v>159</v>
      </c>
      <c r="B103" t="s">
        <v>558</v>
      </c>
      <c r="C103" s="17">
        <v>63.888461538461499</v>
      </c>
      <c r="D103" s="17">
        <v>65.537499999999994</v>
      </c>
      <c r="E103" s="17">
        <v>65.75</v>
      </c>
      <c r="F103" s="17">
        <v>64.811538461538504</v>
      </c>
      <c r="G103" s="17">
        <f>AVERAGE(C103:F103)</f>
        <v>64.996874999999989</v>
      </c>
      <c r="H103" s="17">
        <v>63.2730769230769</v>
      </c>
      <c r="I103" s="17">
        <v>63.642307692307703</v>
      </c>
      <c r="J103" s="17">
        <v>64.153846153846203</v>
      </c>
      <c r="K103" s="17">
        <v>64.539393939393904</v>
      </c>
      <c r="L103" s="17">
        <f>AVERAGE(H103:K103)</f>
        <v>63.902156177156172</v>
      </c>
      <c r="M103" s="17">
        <v>66.783076923076905</v>
      </c>
      <c r="N103" s="17">
        <v>68.1640625</v>
      </c>
      <c r="O103" s="17">
        <v>69.969696969696997</v>
      </c>
      <c r="P103" s="17">
        <v>71.454545454545496</v>
      </c>
      <c r="Q103" s="17">
        <f>AVERAGE(M103:P103)</f>
        <v>69.092845461829853</v>
      </c>
      <c r="R103" s="17">
        <f>IF(G103&gt;0,(+G103+(L103*2)+(Q103*3))/6,IF(L103&gt;0,((L103*2)+(Q103*3))/5,Q103))</f>
        <v>66.679953956633653</v>
      </c>
      <c r="T103" s="7">
        <f t="shared" si="29"/>
        <v>3.5575949232820423E-4</v>
      </c>
      <c r="V103" s="30">
        <f>+claims!D103</f>
        <v>1</v>
      </c>
      <c r="W103" s="30">
        <f>+claims!E103</f>
        <v>0</v>
      </c>
      <c r="X103" s="30">
        <f>+claims!F103</f>
        <v>0</v>
      </c>
      <c r="Z103" s="7">
        <f>IF(G103&gt;100,IF(V103&lt;1,0,+V103/G103),IF(V103&lt;1,0,+V103/100))</f>
        <v>0.01</v>
      </c>
      <c r="AA103" s="7">
        <f>IF(L103&gt;100,IF(W103&lt;1,0,+W103/L103),IF(W103&lt;1,0,+W103/100))</f>
        <v>0</v>
      </c>
      <c r="AB103" s="7">
        <f>IF(Q103&gt;100,IF(X103&lt;1,0,+X103/Q103),IF(X103&lt;1,0,+X103/100))</f>
        <v>0</v>
      </c>
      <c r="AD103" s="7">
        <f t="shared" si="19"/>
        <v>1.6666666666666668E-3</v>
      </c>
    </row>
    <row r="104" spans="1:32">
      <c r="A104" t="s">
        <v>525</v>
      </c>
      <c r="B104" t="s">
        <v>526</v>
      </c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>
        <v>164.92884615384642</v>
      </c>
      <c r="N104" s="17">
        <v>510.26953125</v>
      </c>
      <c r="O104" s="17">
        <v>504.20265151515235</v>
      </c>
      <c r="P104" s="17">
        <v>505.02651515151518</v>
      </c>
      <c r="Q104" s="17">
        <f>AVERAGE(M104:P104)</f>
        <v>421.10688601762848</v>
      </c>
      <c r="R104" s="17">
        <f>IF(G104&gt;0,(+G104+(L104*2)+(Q104*3))/6,IF(L104&gt;0,((L104*2)+(Q104*3))/5,Q104))</f>
        <v>421.10688601762848</v>
      </c>
      <c r="T104" s="7">
        <f>+R104/$R$269</f>
        <v>2.2467437827412952E-3</v>
      </c>
      <c r="V104" s="30">
        <f>+claims!D104</f>
        <v>0</v>
      </c>
      <c r="W104" s="30">
        <f>+claims!E104</f>
        <v>0</v>
      </c>
      <c r="X104" s="30">
        <f>+claims!F104</f>
        <v>17</v>
      </c>
      <c r="Z104" s="7">
        <f>IF(G104&gt;100,IF(V104&lt;1,0,+V104/G104),IF(V104&lt;1,0,+V104/100))</f>
        <v>0</v>
      </c>
      <c r="AA104" s="7">
        <f>IF(L104&gt;100,IF(W104&lt;1,0,+W104/L104),IF(W104&lt;1,0,+W104/100))</f>
        <v>0</v>
      </c>
      <c r="AB104" s="7">
        <f>IF(Q104&gt;100,IF(X104&lt;1,0,+X104/Q104),IF(X104&lt;1,0,+X104/100))</f>
        <v>4.0369798178242905E-2</v>
      </c>
      <c r="AD104" s="7">
        <f t="shared" si="19"/>
        <v>2.0184899089121452E-2</v>
      </c>
    </row>
    <row r="105" spans="1:32" ht="6" customHeight="1"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T105" s="7"/>
      <c r="V105" s="30"/>
      <c r="W105" s="30"/>
      <c r="X105" s="30"/>
      <c r="Z105" s="7"/>
      <c r="AA105" s="7"/>
      <c r="AB105" s="7"/>
      <c r="AD105" s="7"/>
    </row>
    <row r="106" spans="1:32" outlineLevel="1">
      <c r="A106" t="s">
        <v>160</v>
      </c>
      <c r="B106" t="s">
        <v>161</v>
      </c>
      <c r="C106" s="17">
        <v>61.876923076923099</v>
      </c>
      <c r="D106" s="17">
        <v>62.796153846153899</v>
      </c>
      <c r="E106" s="17">
        <v>62.8471153846154</v>
      </c>
      <c r="F106" s="17">
        <v>64.078365384615395</v>
      </c>
      <c r="G106" s="17">
        <f t="shared" si="30"/>
        <v>62.899639423076948</v>
      </c>
      <c r="H106" s="17">
        <v>63.992788461538503</v>
      </c>
      <c r="I106" s="17">
        <v>65.767307692307696</v>
      </c>
      <c r="J106" s="17">
        <v>66.692307692307693</v>
      </c>
      <c r="K106" s="17">
        <v>65.555397727272705</v>
      </c>
      <c r="L106" s="17">
        <f t="shared" si="31"/>
        <v>65.501950393356651</v>
      </c>
      <c r="M106" s="17">
        <v>65.661538461538498</v>
      </c>
      <c r="N106" s="17">
        <v>66.015625</v>
      </c>
      <c r="O106" s="17">
        <v>67.821969696969703</v>
      </c>
      <c r="P106" s="17">
        <v>70.606060606060595</v>
      </c>
      <c r="Q106" s="17">
        <f t="shared" si="16"/>
        <v>67.526298441142188</v>
      </c>
      <c r="R106" s="17">
        <f t="shared" ref="R106:R167" si="32">IF(G106&gt;0,(+G106+(L106*2)+(Q106*3))/6,IF(L106&gt;0,((L106*2)+(Q106*3))/5,Q106))</f>
        <v>66.080405922202814</v>
      </c>
      <c r="T106" s="7">
        <f t="shared" si="29"/>
        <v>3.5256070631083222E-4</v>
      </c>
      <c r="V106" s="30">
        <f>+claims!D106</f>
        <v>0</v>
      </c>
      <c r="W106" s="30">
        <f>+claims!E106</f>
        <v>0</v>
      </c>
      <c r="X106" s="30">
        <f>+claims!F106</f>
        <v>2</v>
      </c>
      <c r="Z106" s="7">
        <f t="shared" ref="Z106:Z171" si="33">IF(G106&gt;100,IF(V106&lt;1,0,+V106/G106),IF(V106&lt;1,0,+V106/100))</f>
        <v>0</v>
      </c>
      <c r="AA106" s="7">
        <f t="shared" ref="AA106:AA171" si="34">IF(L106&gt;100,IF(W106&lt;1,0,+W106/L106),IF(W106&lt;1,0,+W106/100))</f>
        <v>0</v>
      </c>
      <c r="AB106" s="7">
        <f t="shared" si="17"/>
        <v>0.02</v>
      </c>
      <c r="AD106" s="7">
        <f t="shared" si="19"/>
        <v>0.01</v>
      </c>
    </row>
    <row r="107" spans="1:32" outlineLevel="1">
      <c r="A107" t="s">
        <v>162</v>
      </c>
      <c r="B107" t="s">
        <v>163</v>
      </c>
      <c r="C107" s="17">
        <v>4063.8208269230799</v>
      </c>
      <c r="D107" s="17">
        <v>4029.1271923076902</v>
      </c>
      <c r="E107" s="17">
        <v>4142.3152115384601</v>
      </c>
      <c r="F107" s="17">
        <v>4217.0682884615399</v>
      </c>
      <c r="G107" s="23">
        <f t="shared" si="30"/>
        <v>4113.0828798076927</v>
      </c>
      <c r="H107" s="17">
        <v>4203.7723653846197</v>
      </c>
      <c r="I107" s="17">
        <v>4228.07167307692</v>
      </c>
      <c r="J107" s="17">
        <v>4101.2382884615399</v>
      </c>
      <c r="K107" s="17">
        <v>3818.2481060606101</v>
      </c>
      <c r="L107" s="23">
        <f t="shared" si="31"/>
        <v>4087.8326082459221</v>
      </c>
      <c r="M107" s="17">
        <v>3550.5889807692301</v>
      </c>
      <c r="N107" s="17">
        <v>3507.5558789062502</v>
      </c>
      <c r="O107" s="17">
        <v>3490.59554924242</v>
      </c>
      <c r="P107" s="17">
        <v>3413.5862499999998</v>
      </c>
      <c r="Q107" s="23">
        <f t="shared" ref="Q107:Q145" si="35">AVERAGE(M107:P107)</f>
        <v>3490.5816647294751</v>
      </c>
      <c r="R107" s="23">
        <f t="shared" si="32"/>
        <v>3793.4155150813272</v>
      </c>
      <c r="T107" s="33">
        <f t="shared" si="29"/>
        <v>2.0239119821722776E-2</v>
      </c>
      <c r="V107" s="34">
        <f>+claims!D107</f>
        <v>751</v>
      </c>
      <c r="W107" s="34">
        <f>+claims!E107</f>
        <v>891</v>
      </c>
      <c r="X107" s="34">
        <f>+claims!F107</f>
        <v>727</v>
      </c>
      <c r="Z107" s="33">
        <f t="shared" si="33"/>
        <v>0.18258810287701108</v>
      </c>
      <c r="AA107" s="33">
        <f t="shared" si="34"/>
        <v>0.2179639152059912</v>
      </c>
      <c r="AB107" s="33">
        <f t="shared" si="17"/>
        <v>0.20827474324579182</v>
      </c>
      <c r="AD107" s="33">
        <f t="shared" si="19"/>
        <v>0.2072233605043948</v>
      </c>
      <c r="AF107" s="17"/>
    </row>
    <row r="108" spans="1:32">
      <c r="A108" s="48" t="s">
        <v>585</v>
      </c>
      <c r="B108" s="48" t="s">
        <v>584</v>
      </c>
      <c r="C108" s="17"/>
      <c r="D108" s="17"/>
      <c r="E108" s="17"/>
      <c r="F108" s="17"/>
      <c r="G108" s="17">
        <f>SUBTOTAL(9,G106:G107)</f>
        <v>4175.9825192307699</v>
      </c>
      <c r="H108" s="17"/>
      <c r="I108" s="17"/>
      <c r="J108" s="17"/>
      <c r="K108" s="17"/>
      <c r="L108" s="17">
        <f>SUBTOTAL(9,L106:L107)</f>
        <v>4153.3345586392788</v>
      </c>
      <c r="M108" s="17"/>
      <c r="N108" s="17"/>
      <c r="O108" s="17"/>
      <c r="P108" s="17"/>
      <c r="Q108" s="17">
        <f>SUBTOTAL(9,Q106:Q107)</f>
        <v>3558.107963170617</v>
      </c>
      <c r="R108" s="17">
        <f>SUBTOTAL(9,R106:R107)</f>
        <v>3859.4959210035299</v>
      </c>
      <c r="T108" s="7">
        <f>SUBTOTAL(9,T106:T107)</f>
        <v>2.0591680528033608E-2</v>
      </c>
      <c r="V108" s="30">
        <f>SUBTOTAL(9,V106:V107)</f>
        <v>751</v>
      </c>
      <c r="W108" s="30">
        <f>SUBTOTAL(9,W106:W107)</f>
        <v>891</v>
      </c>
      <c r="X108" s="30">
        <f>SUBTOTAL(9,X106:X107)</f>
        <v>729</v>
      </c>
      <c r="Z108" s="7">
        <f>IF(G108&gt;100,IF(V108&lt;1,0,+V108/G108),IF(V108&lt;1,0,+V108/100))</f>
        <v>0.17983791755391179</v>
      </c>
      <c r="AA108" s="7">
        <f>IF(L108&gt;100,IF(W108&lt;1,0,+W108/L108),IF(W108&lt;1,0,+W108/100))</f>
        <v>0.21452642146215897</v>
      </c>
      <c r="AB108" s="7">
        <f>IF(Q108&gt;100,IF(X108&lt;1,0,+X108/Q108),IF(X108&lt;1,0,+X108/100))</f>
        <v>0.20488417089806088</v>
      </c>
      <c r="AD108" s="7">
        <f>(+Z108+(AA108*2)+(AB108*3))/6</f>
        <v>0.20392387886206875</v>
      </c>
    </row>
    <row r="109" spans="1:32" ht="6" customHeight="1"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T109" s="7"/>
      <c r="V109" s="30"/>
      <c r="W109" s="30"/>
      <c r="X109" s="30"/>
      <c r="Z109" s="7"/>
      <c r="AA109" s="7"/>
      <c r="AB109" s="7"/>
      <c r="AD109" s="7"/>
    </row>
    <row r="110" spans="1:32">
      <c r="A110" t="s">
        <v>164</v>
      </c>
      <c r="B110" t="s">
        <v>165</v>
      </c>
      <c r="C110" s="17">
        <v>37019.729770960308</v>
      </c>
      <c r="D110" s="17">
        <v>37279.612799206712</v>
      </c>
      <c r="E110" s="17">
        <v>37510.497212902315</v>
      </c>
      <c r="F110" s="17">
        <v>37845.032331771479</v>
      </c>
      <c r="G110" s="17">
        <f t="shared" si="30"/>
        <v>37413.718028710202</v>
      </c>
      <c r="H110" s="17">
        <v>38059.031184521053</v>
      </c>
      <c r="I110" s="17">
        <v>38628.666140504742</v>
      </c>
      <c r="J110" s="17">
        <v>39588.238255768149</v>
      </c>
      <c r="K110" s="17">
        <v>40133.315361383662</v>
      </c>
      <c r="L110" s="17">
        <f t="shared" si="31"/>
        <v>39102.312735544401</v>
      </c>
      <c r="M110" s="17">
        <v>40356.493415326906</v>
      </c>
      <c r="N110" s="17">
        <v>40898.859033195353</v>
      </c>
      <c r="O110" s="17">
        <v>40911.816301629588</v>
      </c>
      <c r="P110" s="17">
        <v>40319.339402709906</v>
      </c>
      <c r="Q110" s="17">
        <f t="shared" si="35"/>
        <v>40621.62703821544</v>
      </c>
      <c r="R110" s="17">
        <f t="shared" si="32"/>
        <v>39580.537435740887</v>
      </c>
      <c r="T110" s="7">
        <f t="shared" si="29"/>
        <v>0.21117518937362431</v>
      </c>
      <c r="V110" s="30">
        <f>+claims!D110</f>
        <v>1831</v>
      </c>
      <c r="W110" s="30">
        <f>+claims!E110</f>
        <v>1897</v>
      </c>
      <c r="X110" s="30">
        <f>+claims!F110</f>
        <v>2039</v>
      </c>
      <c r="Z110" s="7">
        <f t="shared" si="33"/>
        <v>4.8939268708737896E-2</v>
      </c>
      <c r="AA110" s="7">
        <f t="shared" si="34"/>
        <v>4.8513754488890053E-2</v>
      </c>
      <c r="AB110" s="7">
        <f t="shared" si="17"/>
        <v>5.0194936753315628E-2</v>
      </c>
      <c r="AD110" s="7">
        <f t="shared" si="19"/>
        <v>4.942526465774414E-2</v>
      </c>
    </row>
    <row r="111" spans="1:32">
      <c r="A111" t="s">
        <v>533</v>
      </c>
      <c r="B111" t="s">
        <v>532</v>
      </c>
      <c r="C111" s="17"/>
      <c r="D111" s="17"/>
      <c r="E111" s="17"/>
      <c r="F111" s="17">
        <v>1281</v>
      </c>
      <c r="G111" s="17">
        <f t="shared" si="30"/>
        <v>1281</v>
      </c>
      <c r="H111" s="17"/>
      <c r="I111" s="17"/>
      <c r="J111" s="17"/>
      <c r="K111" s="17">
        <v>1266</v>
      </c>
      <c r="L111" s="17">
        <f t="shared" si="31"/>
        <v>1266</v>
      </c>
      <c r="M111" s="17"/>
      <c r="N111" s="17"/>
      <c r="O111" s="17"/>
      <c r="P111" s="17">
        <v>1266</v>
      </c>
      <c r="Q111" s="17">
        <f t="shared" si="35"/>
        <v>1266</v>
      </c>
      <c r="R111" s="17">
        <f>IF(G111&gt;0,(+G111+(L111*2)+(Q111*3))/6,IF(L111&gt;0,((L111*2)+(Q111*3))/5,Q111))</f>
        <v>1268.5</v>
      </c>
      <c r="T111" s="7">
        <f>+R111/$R$269</f>
        <v>6.767864841535803E-3</v>
      </c>
      <c r="V111" s="30">
        <f>+claims!D111</f>
        <v>9</v>
      </c>
      <c r="W111" s="30">
        <f>+claims!E111</f>
        <v>16</v>
      </c>
      <c r="X111" s="30">
        <f>+claims!F111</f>
        <v>10</v>
      </c>
      <c r="Z111" s="7">
        <f>IF(G111&gt;100,IF(V111&lt;1,0,+V111/G111),IF(V111&lt;1,0,+V111/100))</f>
        <v>7.0257611241217799E-3</v>
      </c>
      <c r="AA111" s="7">
        <f>IF(L111&gt;100,IF(W111&lt;1,0,+W111/L111),IF(W111&lt;1,0,+W111/100))</f>
        <v>1.2638230647709321E-2</v>
      </c>
      <c r="AB111" s="7">
        <f>IF(Q111&gt;100,IF(X111&lt;1,0,+X111/Q111),IF(X111&lt;1,0,+X111/100))</f>
        <v>7.8988941548183249E-3</v>
      </c>
      <c r="AD111" s="7">
        <f t="shared" si="19"/>
        <v>9.3331508139992327E-3</v>
      </c>
    </row>
    <row r="112" spans="1:32">
      <c r="A112" t="s">
        <v>166</v>
      </c>
      <c r="B112" t="s">
        <v>167</v>
      </c>
      <c r="C112" s="17">
        <v>913.16346153846212</v>
      </c>
      <c r="D112" s="17">
        <v>927.70265384615379</v>
      </c>
      <c r="E112" s="17">
        <v>946.23907692307728</v>
      </c>
      <c r="F112" s="17">
        <v>963.78750000000002</v>
      </c>
      <c r="G112" s="17">
        <f t="shared" si="30"/>
        <v>937.72317307692333</v>
      </c>
      <c r="H112" s="17">
        <v>977.84146153845927</v>
      </c>
      <c r="I112" s="17">
        <v>994.55826923077393</v>
      </c>
      <c r="J112" s="17">
        <v>1009.3539423076915</v>
      </c>
      <c r="K112" s="17">
        <v>1012.5911931818165</v>
      </c>
      <c r="L112" s="17">
        <f t="shared" si="31"/>
        <v>998.58621656468529</v>
      </c>
      <c r="M112" s="17">
        <v>1012.4284615384646</v>
      </c>
      <c r="N112" s="17">
        <v>1027.0389257812501</v>
      </c>
      <c r="O112" s="17">
        <v>1038.9075189393939</v>
      </c>
      <c r="P112" s="17">
        <v>1037.7042992424213</v>
      </c>
      <c r="Q112" s="17">
        <f t="shared" si="35"/>
        <v>1029.0198013753825</v>
      </c>
      <c r="R112" s="17">
        <f t="shared" si="32"/>
        <v>1003.6591683887403</v>
      </c>
      <c r="T112" s="7">
        <f t="shared" si="29"/>
        <v>5.3548518712047445E-3</v>
      </c>
      <c r="V112" s="30">
        <f>+claims!D112</f>
        <v>3</v>
      </c>
      <c r="W112" s="30">
        <f>+claims!E112</f>
        <v>9</v>
      </c>
      <c r="X112" s="30">
        <f>+claims!F112</f>
        <v>12</v>
      </c>
      <c r="Z112" s="7">
        <f t="shared" si="33"/>
        <v>3.1992384171931985E-3</v>
      </c>
      <c r="AA112" s="7">
        <f t="shared" si="34"/>
        <v>9.0127420654388824E-3</v>
      </c>
      <c r="AB112" s="7">
        <f t="shared" si="17"/>
        <v>1.1661583172608401E-2</v>
      </c>
      <c r="AD112" s="7">
        <f t="shared" si="19"/>
        <v>9.3682453443160278E-3</v>
      </c>
    </row>
    <row r="113" spans="1:30">
      <c r="A113" t="s">
        <v>168</v>
      </c>
      <c r="B113" t="s">
        <v>169</v>
      </c>
      <c r="C113" s="17">
        <v>1172.05003846154</v>
      </c>
      <c r="D113" s="17">
        <v>1084.28230769231</v>
      </c>
      <c r="E113" s="17">
        <v>1342.6610192307701</v>
      </c>
      <c r="F113" s="17">
        <v>1020.8145961538499</v>
      </c>
      <c r="G113" s="17">
        <f t="shared" si="30"/>
        <v>1154.9519903846176</v>
      </c>
      <c r="H113" s="17">
        <v>1324.41788461538</v>
      </c>
      <c r="I113" s="17">
        <v>1326.6753076923101</v>
      </c>
      <c r="J113" s="17">
        <v>1376.1884615384599</v>
      </c>
      <c r="K113" s="17">
        <v>1112.6510227272699</v>
      </c>
      <c r="L113" s="17">
        <f t="shared" si="31"/>
        <v>1284.9831691433551</v>
      </c>
      <c r="M113" s="17">
        <v>1403.8242115384601</v>
      </c>
      <c r="N113" s="17">
        <v>1440.36109375</v>
      </c>
      <c r="O113" s="17">
        <v>1440.2006439393899</v>
      </c>
      <c r="P113" s="17">
        <v>1152.1600000000001</v>
      </c>
      <c r="Q113" s="17">
        <f t="shared" si="35"/>
        <v>1359.1364873069624</v>
      </c>
      <c r="R113" s="17">
        <f t="shared" si="32"/>
        <v>1300.3879650987026</v>
      </c>
      <c r="T113" s="7">
        <f t="shared" si="29"/>
        <v>6.937997626604491E-3</v>
      </c>
      <c r="V113" s="30">
        <f>+claims!D113</f>
        <v>13</v>
      </c>
      <c r="W113" s="30">
        <f>+claims!E113</f>
        <v>11</v>
      </c>
      <c r="X113" s="30">
        <f>+claims!F113</f>
        <v>13</v>
      </c>
      <c r="Z113" s="7">
        <f t="shared" si="33"/>
        <v>1.1255879125911365E-2</v>
      </c>
      <c r="AA113" s="7">
        <f t="shared" si="34"/>
        <v>8.5604234079838127E-3</v>
      </c>
      <c r="AB113" s="7">
        <f t="shared" ref="AB113:AB175" si="36">IF(Q113&gt;100,IF(X113&lt;1,0,+X113/Q113),IF(X113&lt;1,0,+X113/100))</f>
        <v>9.5648966247375393E-3</v>
      </c>
      <c r="AD113" s="7">
        <f t="shared" si="19"/>
        <v>9.5119026360152691E-3</v>
      </c>
    </row>
    <row r="114" spans="1:30">
      <c r="A114" t="s">
        <v>170</v>
      </c>
      <c r="B114" t="s">
        <v>171</v>
      </c>
      <c r="C114" s="17">
        <v>1690.5356923076922</v>
      </c>
      <c r="D114" s="17">
        <v>1682.1454423076943</v>
      </c>
      <c r="E114" s="17">
        <v>1662.1785000000011</v>
      </c>
      <c r="F114" s="17">
        <v>1705.0715961538463</v>
      </c>
      <c r="G114" s="17">
        <f t="shared" si="30"/>
        <v>1684.9828076923084</v>
      </c>
      <c r="H114" s="17">
        <v>1743.1753461538447</v>
      </c>
      <c r="I114" s="17">
        <v>1729.7599423076922</v>
      </c>
      <c r="J114" s="17">
        <v>1768.3176923076921</v>
      </c>
      <c r="K114" s="17">
        <v>1758.1913636363638</v>
      </c>
      <c r="L114" s="17">
        <f t="shared" si="31"/>
        <v>1749.8610861013981</v>
      </c>
      <c r="M114" s="17">
        <v>1795.215365384616</v>
      </c>
      <c r="N114" s="17">
        <v>1759.2829296875</v>
      </c>
      <c r="O114" s="17">
        <v>1772.7445833333352</v>
      </c>
      <c r="P114" s="17">
        <v>1730.9377651515149</v>
      </c>
      <c r="Q114" s="17">
        <f t="shared" si="35"/>
        <v>1764.5451608892415</v>
      </c>
      <c r="R114" s="17">
        <f t="shared" si="32"/>
        <v>1746.3900770938046</v>
      </c>
      <c r="T114" s="7">
        <f t="shared" si="29"/>
        <v>9.3175656305637851E-3</v>
      </c>
      <c r="V114" s="30">
        <f>+claims!D114</f>
        <v>38</v>
      </c>
      <c r="W114" s="30">
        <f>+claims!E114</f>
        <v>46</v>
      </c>
      <c r="X114" s="30">
        <f>+claims!F114</f>
        <v>29</v>
      </c>
      <c r="Z114" s="7">
        <f t="shared" si="33"/>
        <v>2.255215888644195E-2</v>
      </c>
      <c r="AA114" s="7">
        <f t="shared" si="34"/>
        <v>2.6287800994812493E-2</v>
      </c>
      <c r="AB114" s="7">
        <f t="shared" si="36"/>
        <v>1.6434830143641926E-2</v>
      </c>
      <c r="AD114" s="7">
        <f t="shared" si="19"/>
        <v>2.0738708551165452E-2</v>
      </c>
    </row>
    <row r="115" spans="1:30">
      <c r="A115" t="s">
        <v>172</v>
      </c>
      <c r="B115" t="s">
        <v>173</v>
      </c>
      <c r="C115" s="17">
        <v>6191.1482884615398</v>
      </c>
      <c r="D115" s="17">
        <v>5993.2683269230802</v>
      </c>
      <c r="E115" s="17">
        <v>6075.7072692307702</v>
      </c>
      <c r="F115" s="17">
        <v>5033.5756923076897</v>
      </c>
      <c r="G115" s="17">
        <f t="shared" si="30"/>
        <v>5823.4248942307695</v>
      </c>
      <c r="H115" s="17">
        <v>6378.2746923076902</v>
      </c>
      <c r="I115" s="17">
        <v>6174.7468076923096</v>
      </c>
      <c r="J115" s="17">
        <v>6334.4240961538399</v>
      </c>
      <c r="K115" s="17">
        <v>5217.4391856060602</v>
      </c>
      <c r="L115" s="17">
        <f t="shared" si="31"/>
        <v>6026.2211954399754</v>
      </c>
      <c r="M115" s="17">
        <v>6744.7505769230702</v>
      </c>
      <c r="N115" s="17">
        <v>6417.0549218750002</v>
      </c>
      <c r="O115" s="17">
        <v>6483.9583901515198</v>
      </c>
      <c r="P115" s="17">
        <v>5298.2412310605996</v>
      </c>
      <c r="Q115" s="17">
        <f t="shared" si="35"/>
        <v>6236.001280002547</v>
      </c>
      <c r="R115" s="17">
        <f t="shared" si="32"/>
        <v>6097.3118541863923</v>
      </c>
      <c r="T115" s="7">
        <f t="shared" si="29"/>
        <v>3.2531164781890075E-2</v>
      </c>
      <c r="V115" s="30">
        <f>+claims!D115</f>
        <v>95</v>
      </c>
      <c r="W115" s="30">
        <f>+claims!E115</f>
        <v>95</v>
      </c>
      <c r="X115" s="30">
        <f>+claims!F115</f>
        <v>89</v>
      </c>
      <c r="Z115" s="7">
        <f t="shared" si="33"/>
        <v>1.631342409758146E-2</v>
      </c>
      <c r="AA115" s="7">
        <f t="shared" si="34"/>
        <v>1.5764439591411984E-2</v>
      </c>
      <c r="AB115" s="7">
        <f t="shared" si="36"/>
        <v>1.4271966281566198E-2</v>
      </c>
      <c r="AD115" s="7">
        <f t="shared" si="19"/>
        <v>1.5109700354184004E-2</v>
      </c>
    </row>
    <row r="116" spans="1:30">
      <c r="A116" t="s">
        <v>174</v>
      </c>
      <c r="B116" t="s">
        <v>175</v>
      </c>
      <c r="C116" s="17">
        <v>1670.915383</v>
      </c>
      <c r="D116" s="17">
        <v>1663.1</v>
      </c>
      <c r="E116" s="17">
        <v>1663.2519230769201</v>
      </c>
      <c r="F116" s="17">
        <v>1359.82</v>
      </c>
      <c r="G116" s="17">
        <f t="shared" si="30"/>
        <v>1589.27182651923</v>
      </c>
      <c r="H116" s="17">
        <v>1722.69038461538</v>
      </c>
      <c r="I116" s="17">
        <v>1734.8903846153801</v>
      </c>
      <c r="J116" s="17">
        <v>1723.2980769230801</v>
      </c>
      <c r="K116" s="17">
        <v>1360.0378787878799</v>
      </c>
      <c r="L116" s="17">
        <f t="shared" si="31"/>
        <v>1635.2291812354299</v>
      </c>
      <c r="M116" s="17">
        <v>1730.79230769231</v>
      </c>
      <c r="N116" s="17">
        <v>1759.115234375</v>
      </c>
      <c r="O116" s="17">
        <v>1711.7973484848401</v>
      </c>
      <c r="P116" s="17">
        <v>1321.71022727273</v>
      </c>
      <c r="Q116" s="17">
        <f t="shared" si="35"/>
        <v>1630.8537794562199</v>
      </c>
      <c r="R116" s="17">
        <f t="shared" si="32"/>
        <v>1625.3819212264582</v>
      </c>
      <c r="T116" s="7">
        <f t="shared" si="29"/>
        <v>8.6719473068478225E-3</v>
      </c>
      <c r="V116" s="30">
        <f>+claims!D116</f>
        <v>42</v>
      </c>
      <c r="W116" s="30">
        <f>+claims!E116</f>
        <v>40</v>
      </c>
      <c r="X116" s="30">
        <f>+claims!F116</f>
        <v>34</v>
      </c>
      <c r="Z116" s="7">
        <f t="shared" si="33"/>
        <v>2.6427197222760185E-2</v>
      </c>
      <c r="AA116" s="7">
        <f t="shared" si="34"/>
        <v>2.4461403000269142E-2</v>
      </c>
      <c r="AB116" s="7">
        <f t="shared" si="36"/>
        <v>2.0847975721855771E-2</v>
      </c>
      <c r="AD116" s="7">
        <f t="shared" si="19"/>
        <v>2.2982321731477628E-2</v>
      </c>
    </row>
    <row r="117" spans="1:30">
      <c r="A117" t="s">
        <v>176</v>
      </c>
      <c r="B117" t="s">
        <v>177</v>
      </c>
      <c r="C117" s="17">
        <v>5920.8538653846163</v>
      </c>
      <c r="D117" s="17">
        <v>6094.9296923076927</v>
      </c>
      <c r="E117" s="17">
        <v>6052.597999999999</v>
      </c>
      <c r="F117" s="17">
        <v>5165.8549615384654</v>
      </c>
      <c r="G117" s="17">
        <f t="shared" si="30"/>
        <v>5808.5591298076934</v>
      </c>
      <c r="H117" s="17">
        <v>6010.9589615384648</v>
      </c>
      <c r="I117" s="17">
        <v>6456.6132115384617</v>
      </c>
      <c r="J117" s="17">
        <v>5746.2335961538492</v>
      </c>
      <c r="K117" s="17">
        <v>4686.1055303030344</v>
      </c>
      <c r="L117" s="17">
        <f t="shared" si="31"/>
        <v>5724.9778248834518</v>
      </c>
      <c r="M117" s="17">
        <v>6459.3908846153845</v>
      </c>
      <c r="N117" s="17">
        <v>6451.8919726562499</v>
      </c>
      <c r="O117" s="17">
        <v>6275.7238068181896</v>
      </c>
      <c r="P117" s="17">
        <v>4586.9248106060641</v>
      </c>
      <c r="Q117" s="17">
        <f t="shared" si="35"/>
        <v>5943.4828686739729</v>
      </c>
      <c r="R117" s="17">
        <f t="shared" si="32"/>
        <v>5848.160564266087</v>
      </c>
      <c r="T117" s="7">
        <f t="shared" si="29"/>
        <v>3.1201860678401763E-2</v>
      </c>
      <c r="V117" s="30">
        <f>+claims!D117</f>
        <v>130</v>
      </c>
      <c r="W117" s="30">
        <f>+claims!E117</f>
        <v>101</v>
      </c>
      <c r="X117" s="30">
        <f>+claims!F117</f>
        <v>129</v>
      </c>
      <c r="Z117" s="7">
        <f t="shared" si="33"/>
        <v>2.2380765538372677E-2</v>
      </c>
      <c r="AA117" s="7">
        <f t="shared" si="34"/>
        <v>1.7641989731559553E-2</v>
      </c>
      <c r="AB117" s="7">
        <f t="shared" si="36"/>
        <v>2.1704445499441758E-2</v>
      </c>
      <c r="AD117" s="7">
        <f t="shared" si="19"/>
        <v>2.0463013583302842E-2</v>
      </c>
    </row>
    <row r="118" spans="1:30">
      <c r="A118" t="s">
        <v>178</v>
      </c>
      <c r="B118" t="s">
        <v>179</v>
      </c>
      <c r="C118" s="17">
        <v>1350.20075</v>
      </c>
      <c r="D118" s="17">
        <v>1376.9370192307699</v>
      </c>
      <c r="E118" s="17">
        <v>1450.2607692307699</v>
      </c>
      <c r="F118" s="17">
        <v>1255.02</v>
      </c>
      <c r="G118" s="17">
        <f t="shared" si="30"/>
        <v>1358.1046346153848</v>
      </c>
      <c r="H118" s="17">
        <v>1474.2762692307699</v>
      </c>
      <c r="I118" s="17">
        <v>1482.26084615385</v>
      </c>
      <c r="J118" s="17">
        <v>1537.45630769231</v>
      </c>
      <c r="K118" s="17">
        <v>1343.0033333333299</v>
      </c>
      <c r="L118" s="17">
        <f t="shared" si="31"/>
        <v>1459.2491891025652</v>
      </c>
      <c r="M118" s="17">
        <v>1643.42609615385</v>
      </c>
      <c r="N118" s="17">
        <v>1615.7510546875001</v>
      </c>
      <c r="O118" s="17">
        <v>1599.69945075757</v>
      </c>
      <c r="P118" s="17">
        <v>1102.24873106061</v>
      </c>
      <c r="Q118" s="17">
        <f t="shared" si="35"/>
        <v>1490.2813331648827</v>
      </c>
      <c r="R118" s="17">
        <f t="shared" si="32"/>
        <v>1457.9078353858604</v>
      </c>
      <c r="T118" s="7">
        <f t="shared" si="29"/>
        <v>7.7784179592491386E-3</v>
      </c>
      <c r="V118" s="30">
        <f>+claims!D118</f>
        <v>32</v>
      </c>
      <c r="W118" s="30">
        <f>+claims!E118</f>
        <v>26</v>
      </c>
      <c r="X118" s="30">
        <f>+claims!F118</f>
        <v>30</v>
      </c>
      <c r="Z118" s="7">
        <f t="shared" si="33"/>
        <v>2.3562249317455868E-2</v>
      </c>
      <c r="AA118" s="7">
        <f t="shared" si="34"/>
        <v>1.7817381838663167E-2</v>
      </c>
      <c r="AB118" s="7">
        <f t="shared" si="36"/>
        <v>2.0130427277304453E-2</v>
      </c>
      <c r="AD118" s="7">
        <f t="shared" si="19"/>
        <v>1.9931382471115925E-2</v>
      </c>
    </row>
    <row r="119" spans="1:30">
      <c r="A119" t="s">
        <v>180</v>
      </c>
      <c r="B119" t="s">
        <v>181</v>
      </c>
      <c r="C119" s="17">
        <v>807.91473076923103</v>
      </c>
      <c r="D119" s="17">
        <v>775.33967307692296</v>
      </c>
      <c r="E119" s="17">
        <v>795.85651923076898</v>
      </c>
      <c r="F119" s="17">
        <v>668.89496153846198</v>
      </c>
      <c r="G119" s="17">
        <f t="shared" si="30"/>
        <v>762.0014711538463</v>
      </c>
      <c r="H119" s="17">
        <v>820.83524999999997</v>
      </c>
      <c r="I119" s="17">
        <v>802.78696153846101</v>
      </c>
      <c r="J119" s="17">
        <v>831.52936538461597</v>
      </c>
      <c r="K119" s="17">
        <v>683.992481060606</v>
      </c>
      <c r="L119" s="17">
        <f t="shared" si="31"/>
        <v>784.78601449592065</v>
      </c>
      <c r="M119" s="17">
        <v>847.18959615384597</v>
      </c>
      <c r="N119" s="17">
        <v>822.74439453125001</v>
      </c>
      <c r="O119" s="17">
        <v>844.84232954545405</v>
      </c>
      <c r="P119" s="17">
        <v>623.82392045454606</v>
      </c>
      <c r="Q119" s="17">
        <f t="shared" si="35"/>
        <v>784.65006017127405</v>
      </c>
      <c r="R119" s="17">
        <f t="shared" si="32"/>
        <v>780.92061344325157</v>
      </c>
      <c r="T119" s="7">
        <f t="shared" si="29"/>
        <v>4.1664683987017379E-3</v>
      </c>
      <c r="V119" s="30">
        <f>+claims!D119</f>
        <v>14</v>
      </c>
      <c r="W119" s="30">
        <f>+claims!E119</f>
        <v>17</v>
      </c>
      <c r="X119" s="30">
        <f>+claims!F119</f>
        <v>14</v>
      </c>
      <c r="Z119" s="7">
        <f t="shared" si="33"/>
        <v>1.837266794091718E-2</v>
      </c>
      <c r="AA119" s="7">
        <f t="shared" si="34"/>
        <v>2.1661955852920422E-2</v>
      </c>
      <c r="AB119" s="7">
        <f t="shared" si="36"/>
        <v>1.784234872414853E-2</v>
      </c>
      <c r="AD119" s="7">
        <f t="shared" si="19"/>
        <v>1.9203937636533937E-2</v>
      </c>
    </row>
    <row r="120" spans="1:30">
      <c r="A120" t="s">
        <v>182</v>
      </c>
      <c r="B120" t="s">
        <v>183</v>
      </c>
      <c r="C120" s="17">
        <v>836.04124999999999</v>
      </c>
      <c r="D120" s="17">
        <v>855.73665384615401</v>
      </c>
      <c r="E120" s="17">
        <v>904.56061538461495</v>
      </c>
      <c r="F120" s="17">
        <v>770.58617307692305</v>
      </c>
      <c r="G120" s="17">
        <f t="shared" si="30"/>
        <v>841.73117307692291</v>
      </c>
      <c r="H120" s="17">
        <v>889.48948076923102</v>
      </c>
      <c r="I120" s="17">
        <v>902.16382692307695</v>
      </c>
      <c r="J120" s="17">
        <v>956.24736538461605</v>
      </c>
      <c r="K120" s="17">
        <v>824.86892045454601</v>
      </c>
      <c r="L120" s="17">
        <f t="shared" si="31"/>
        <v>893.1923983828674</v>
      </c>
      <c r="M120" s="17">
        <v>948.95236538461597</v>
      </c>
      <c r="N120" s="17">
        <v>984.03546874999995</v>
      </c>
      <c r="O120" s="17">
        <v>1000.2904734848501</v>
      </c>
      <c r="P120" s="17">
        <v>878.14526515151601</v>
      </c>
      <c r="Q120" s="17">
        <f t="shared" si="35"/>
        <v>952.8558931927455</v>
      </c>
      <c r="R120" s="17">
        <f t="shared" si="32"/>
        <v>914.44727490348248</v>
      </c>
      <c r="T120" s="7">
        <f t="shared" si="29"/>
        <v>4.8788770683937761E-3</v>
      </c>
      <c r="V120" s="30">
        <f>+claims!D120</f>
        <v>9</v>
      </c>
      <c r="W120" s="30">
        <f>+claims!E120</f>
        <v>11</v>
      </c>
      <c r="X120" s="30">
        <f>+claims!F120</f>
        <v>9</v>
      </c>
      <c r="Z120" s="7">
        <f t="shared" si="33"/>
        <v>1.0692249839222149E-2</v>
      </c>
      <c r="AA120" s="7">
        <f t="shared" si="34"/>
        <v>1.2315375746497166E-2</v>
      </c>
      <c r="AB120" s="7">
        <f t="shared" si="36"/>
        <v>9.4452897487400673E-3</v>
      </c>
      <c r="AD120" s="7">
        <f t="shared" si="19"/>
        <v>1.0609811763072782E-2</v>
      </c>
    </row>
    <row r="121" spans="1:30">
      <c r="A121" t="s">
        <v>184</v>
      </c>
      <c r="B121" t="s">
        <v>559</v>
      </c>
      <c r="C121" s="17">
        <v>4760.2414615384696</v>
      </c>
      <c r="D121" s="17">
        <v>4883.3243076923</v>
      </c>
      <c r="E121" s="17">
        <v>4904.43690384615</v>
      </c>
      <c r="F121" s="17">
        <v>5100.3764230769202</v>
      </c>
      <c r="G121" s="17">
        <f t="shared" si="30"/>
        <v>4912.0947740384599</v>
      </c>
      <c r="H121" s="17">
        <v>5052.1783653846096</v>
      </c>
      <c r="I121" s="17">
        <v>5258.9495961538496</v>
      </c>
      <c r="J121" s="17">
        <v>5082.1698076923103</v>
      </c>
      <c r="K121" s="17">
        <v>5225.71075757575</v>
      </c>
      <c r="L121" s="17">
        <f t="shared" si="31"/>
        <v>5154.7521317016299</v>
      </c>
      <c r="M121" s="17">
        <v>5310.3720192307701</v>
      </c>
      <c r="N121" s="17">
        <v>5434.5984960937503</v>
      </c>
      <c r="O121" s="17">
        <v>5222.5396969697003</v>
      </c>
      <c r="P121" s="17">
        <v>5468.27613636364</v>
      </c>
      <c r="Q121" s="17">
        <f t="shared" si="35"/>
        <v>5358.9465871644643</v>
      </c>
      <c r="R121" s="17">
        <f t="shared" si="32"/>
        <v>5216.4064664891857</v>
      </c>
      <c r="T121" s="7">
        <f t="shared" si="29"/>
        <v>2.7831244717155833E-2</v>
      </c>
      <c r="V121" s="30">
        <f>+claims!D121</f>
        <v>83</v>
      </c>
      <c r="W121" s="30">
        <f>+claims!E121</f>
        <v>93</v>
      </c>
      <c r="X121" s="30">
        <f>+claims!F121</f>
        <v>75</v>
      </c>
      <c r="Z121" s="7">
        <f t="shared" si="33"/>
        <v>1.6897068118203646E-2</v>
      </c>
      <c r="AA121" s="7">
        <f t="shared" si="34"/>
        <v>1.8041604644392448E-2</v>
      </c>
      <c r="AB121" s="7">
        <f t="shared" si="36"/>
        <v>1.399528783877731E-2</v>
      </c>
      <c r="AD121" s="7">
        <f t="shared" si="19"/>
        <v>1.5827690153886746E-2</v>
      </c>
    </row>
    <row r="122" spans="1:30">
      <c r="A122" t="s">
        <v>185</v>
      </c>
      <c r="B122" t="s">
        <v>186</v>
      </c>
      <c r="C122" s="17">
        <v>4979.3100000000004</v>
      </c>
      <c r="D122" s="17">
        <v>4800.0613461538442</v>
      </c>
      <c r="E122" s="17">
        <v>4920.7959615384598</v>
      </c>
      <c r="F122" s="17">
        <v>3644.6903846153937</v>
      </c>
      <c r="G122" s="17">
        <f t="shared" si="30"/>
        <v>4586.2144230769245</v>
      </c>
      <c r="H122" s="17">
        <v>5250.9007692307632</v>
      </c>
      <c r="I122" s="17">
        <v>4925.2180769230745</v>
      </c>
      <c r="J122" s="17">
        <v>5243.6348076922959</v>
      </c>
      <c r="K122" s="17">
        <v>4131.26</v>
      </c>
      <c r="L122" s="17">
        <f t="shared" si="31"/>
        <v>4887.7534134615325</v>
      </c>
      <c r="M122" s="17">
        <v>5463.635961538469</v>
      </c>
      <c r="N122" s="17">
        <v>5373.0052734374995</v>
      </c>
      <c r="O122" s="17">
        <v>5533.7772727272795</v>
      </c>
      <c r="P122" s="17">
        <v>4280.99</v>
      </c>
      <c r="Q122" s="17">
        <f t="shared" si="35"/>
        <v>5162.8521269258126</v>
      </c>
      <c r="R122" s="17">
        <f t="shared" si="32"/>
        <v>4975.0462717962373</v>
      </c>
      <c r="T122" s="7">
        <f t="shared" si="29"/>
        <v>2.6543508670006724E-2</v>
      </c>
      <c r="V122" s="30">
        <f>+claims!D122</f>
        <v>74</v>
      </c>
      <c r="W122" s="30">
        <f>+claims!E122</f>
        <v>81</v>
      </c>
      <c r="X122" s="30">
        <f>+claims!F122</f>
        <v>78</v>
      </c>
      <c r="Z122" s="7">
        <f t="shared" si="33"/>
        <v>1.6135311865848798E-2</v>
      </c>
      <c r="AA122" s="7">
        <f t="shared" si="34"/>
        <v>1.6572030777353676E-2</v>
      </c>
      <c r="AB122" s="7">
        <f t="shared" si="36"/>
        <v>1.5107928347048088E-2</v>
      </c>
      <c r="AD122" s="7">
        <f t="shared" si="19"/>
        <v>1.5767193076950067E-2</v>
      </c>
    </row>
    <row r="123" spans="1:30">
      <c r="A123" t="s">
        <v>187</v>
      </c>
      <c r="B123" t="s">
        <v>188</v>
      </c>
      <c r="C123" s="17">
        <v>2079.9400576922999</v>
      </c>
      <c r="D123" s="17">
        <v>1970.53653846154</v>
      </c>
      <c r="E123" s="17">
        <v>2070.0403846153899</v>
      </c>
      <c r="F123" s="17">
        <v>1558.8203076923101</v>
      </c>
      <c r="G123" s="17">
        <f t="shared" si="30"/>
        <v>1919.8343221153848</v>
      </c>
      <c r="H123" s="17">
        <v>2071.70163461538</v>
      </c>
      <c r="I123" s="17">
        <v>2022.8210192307699</v>
      </c>
      <c r="J123" s="17">
        <v>2168.3083653846202</v>
      </c>
      <c r="K123" s="17">
        <v>1614.7284659090899</v>
      </c>
      <c r="L123" s="17">
        <f t="shared" si="31"/>
        <v>1969.3898712849652</v>
      </c>
      <c r="M123" s="17">
        <v>2224.0065961538498</v>
      </c>
      <c r="N123" s="17">
        <v>2142.0314062500001</v>
      </c>
      <c r="O123" s="17">
        <v>2267.1399810606099</v>
      </c>
      <c r="P123" s="17">
        <v>1652.1220454545501</v>
      </c>
      <c r="Q123" s="17">
        <f t="shared" si="35"/>
        <v>2071.3250072297524</v>
      </c>
      <c r="R123" s="17">
        <f t="shared" si="32"/>
        <v>2012.0981810624289</v>
      </c>
      <c r="T123" s="7">
        <f t="shared" si="29"/>
        <v>1.0735205784257433E-2</v>
      </c>
      <c r="V123" s="30">
        <f>+claims!D123</f>
        <v>19</v>
      </c>
      <c r="W123" s="30">
        <f>+claims!E123</f>
        <v>24</v>
      </c>
      <c r="X123" s="30">
        <f>+claims!F123</f>
        <v>23</v>
      </c>
      <c r="Z123" s="7">
        <f t="shared" si="33"/>
        <v>9.8966873240732035E-3</v>
      </c>
      <c r="AA123" s="7">
        <f t="shared" si="34"/>
        <v>1.2186515402529591E-2</v>
      </c>
      <c r="AB123" s="7">
        <f t="shared" si="36"/>
        <v>1.1104003437278459E-2</v>
      </c>
      <c r="AD123" s="7">
        <f t="shared" si="19"/>
        <v>1.1263621406827962E-2</v>
      </c>
    </row>
    <row r="124" spans="1:30">
      <c r="A124" t="s">
        <v>189</v>
      </c>
      <c r="B124" t="s">
        <v>560</v>
      </c>
      <c r="C124" s="17">
        <v>3732.6525179999999</v>
      </c>
      <c r="D124" s="17">
        <v>3601.4884807692301</v>
      </c>
      <c r="E124" s="17">
        <v>3708.5592115384702</v>
      </c>
      <c r="F124" s="17">
        <v>2879.8763653846099</v>
      </c>
      <c r="G124" s="17">
        <f t="shared" si="30"/>
        <v>3480.6441439230775</v>
      </c>
      <c r="H124" s="17">
        <v>3884.17973076923</v>
      </c>
      <c r="I124" s="17">
        <v>3837.9498076923101</v>
      </c>
      <c r="J124" s="17">
        <v>3957.1261538461499</v>
      </c>
      <c r="K124" s="17">
        <v>3160.9076325757601</v>
      </c>
      <c r="L124" s="17">
        <f t="shared" si="31"/>
        <v>3710.0408312208624</v>
      </c>
      <c r="M124" s="17">
        <v>4179.5729038461504</v>
      </c>
      <c r="N124" s="17">
        <v>4056.4081640625</v>
      </c>
      <c r="O124" s="17">
        <v>4138.5926136363596</v>
      </c>
      <c r="P124" s="17">
        <v>3233.9042234848498</v>
      </c>
      <c r="Q124" s="17">
        <f t="shared" si="35"/>
        <v>3902.1194762574651</v>
      </c>
      <c r="R124" s="17">
        <f t="shared" si="32"/>
        <v>3767.8473725228664</v>
      </c>
      <c r="T124" s="7">
        <f t="shared" si="29"/>
        <v>2.0102705369152984E-2</v>
      </c>
      <c r="V124" s="30">
        <f>+claims!D124</f>
        <v>79</v>
      </c>
      <c r="W124" s="30">
        <f>+claims!E124</f>
        <v>61</v>
      </c>
      <c r="X124" s="30">
        <f>+claims!F124</f>
        <v>69</v>
      </c>
      <c r="Z124" s="7">
        <f t="shared" si="33"/>
        <v>2.2696948246757026E-2</v>
      </c>
      <c r="AA124" s="7">
        <f t="shared" si="34"/>
        <v>1.6441867562931037E-2</v>
      </c>
      <c r="AB124" s="7">
        <f t="shared" si="36"/>
        <v>1.7682697933733723E-2</v>
      </c>
      <c r="AD124" s="7">
        <f t="shared" si="19"/>
        <v>1.8104796195636711E-2</v>
      </c>
    </row>
    <row r="125" spans="1:30">
      <c r="A125" t="s">
        <v>190</v>
      </c>
      <c r="B125" t="s">
        <v>191</v>
      </c>
      <c r="C125" s="17">
        <v>1913.01534615385</v>
      </c>
      <c r="D125" s="17">
        <v>1807.1424999999999</v>
      </c>
      <c r="E125" s="17">
        <v>1846.3042307692299</v>
      </c>
      <c r="F125" s="17">
        <v>1443.77</v>
      </c>
      <c r="G125" s="17">
        <f t="shared" si="30"/>
        <v>1752.5580192307702</v>
      </c>
      <c r="H125" s="17">
        <v>1961.38132692308</v>
      </c>
      <c r="I125" s="17">
        <v>1834.0036923077</v>
      </c>
      <c r="J125" s="17">
        <v>1916.6354807692301</v>
      </c>
      <c r="K125" s="17">
        <v>1558.73346590909</v>
      </c>
      <c r="L125" s="17">
        <f t="shared" si="31"/>
        <v>1817.688491477275</v>
      </c>
      <c r="M125" s="17">
        <v>1998.0995769230799</v>
      </c>
      <c r="N125" s="17">
        <v>1891.77</v>
      </c>
      <c r="O125" s="17">
        <v>1950.46785984849</v>
      </c>
      <c r="P125" s="17">
        <v>1308.9801136363601</v>
      </c>
      <c r="Q125" s="17">
        <f t="shared" si="35"/>
        <v>1787.3293876019825</v>
      </c>
      <c r="R125" s="17">
        <f t="shared" si="32"/>
        <v>1791.6538608318781</v>
      </c>
      <c r="T125" s="7">
        <f t="shared" si="29"/>
        <v>9.5590628087709496E-3</v>
      </c>
      <c r="V125" s="30">
        <f>+claims!D125</f>
        <v>27</v>
      </c>
      <c r="W125" s="30">
        <f>+claims!E125</f>
        <v>15</v>
      </c>
      <c r="X125" s="30">
        <f>+claims!F125</f>
        <v>40</v>
      </c>
      <c r="Z125" s="7">
        <f t="shared" si="33"/>
        <v>1.5406052012960343E-2</v>
      </c>
      <c r="AA125" s="7">
        <f t="shared" si="34"/>
        <v>8.2522390774500496E-3</v>
      </c>
      <c r="AB125" s="7">
        <f t="shared" si="36"/>
        <v>2.2379758469515825E-2</v>
      </c>
      <c r="AD125" s="7">
        <f t="shared" si="19"/>
        <v>1.650830092940132E-2</v>
      </c>
    </row>
    <row r="126" spans="1:30">
      <c r="A126" t="s">
        <v>192</v>
      </c>
      <c r="B126" t="s">
        <v>193</v>
      </c>
      <c r="C126" s="17">
        <v>583.28001923077011</v>
      </c>
      <c r="D126" s="17">
        <v>547.24646153846209</v>
      </c>
      <c r="E126" s="17">
        <v>570.35028846153955</v>
      </c>
      <c r="F126" s="17">
        <v>506.70798076923097</v>
      </c>
      <c r="G126" s="17">
        <f t="shared" si="30"/>
        <v>551.89618750000068</v>
      </c>
      <c r="H126" s="17">
        <v>571.11292307692224</v>
      </c>
      <c r="I126" s="17">
        <v>555.20751923076909</v>
      </c>
      <c r="J126" s="17">
        <v>578.18903846153796</v>
      </c>
      <c r="K126" s="17">
        <v>488.81157196969741</v>
      </c>
      <c r="L126" s="17">
        <f t="shared" si="31"/>
        <v>548.33026318473173</v>
      </c>
      <c r="M126" s="17">
        <v>586.01223076923043</v>
      </c>
      <c r="N126" s="17">
        <v>566.79037109374997</v>
      </c>
      <c r="O126" s="17">
        <v>552.47289772727265</v>
      </c>
      <c r="P126" s="17">
        <v>459.08643939393977</v>
      </c>
      <c r="Q126" s="17">
        <f t="shared" si="35"/>
        <v>541.09048474604811</v>
      </c>
      <c r="R126" s="17">
        <f t="shared" si="32"/>
        <v>545.30469468460149</v>
      </c>
      <c r="T126" s="7">
        <f t="shared" si="29"/>
        <v>2.9093799535516987E-3</v>
      </c>
      <c r="V126" s="30">
        <f>+claims!D126</f>
        <v>6</v>
      </c>
      <c r="W126" s="30">
        <f>+claims!E126</f>
        <v>8</v>
      </c>
      <c r="X126" s="30">
        <f>+claims!F126</f>
        <v>10</v>
      </c>
      <c r="Z126" s="7">
        <f t="shared" si="33"/>
        <v>1.0871609798898988E-2</v>
      </c>
      <c r="AA126" s="7">
        <f t="shared" si="34"/>
        <v>1.4589747342296171E-2</v>
      </c>
      <c r="AB126" s="7">
        <f t="shared" si="36"/>
        <v>1.8481197289383744E-2</v>
      </c>
      <c r="AD126" s="7">
        <f t="shared" si="19"/>
        <v>1.5915782725273761E-2</v>
      </c>
    </row>
    <row r="127" spans="1:30">
      <c r="A127" t="s">
        <v>194</v>
      </c>
      <c r="B127" t="s">
        <v>561</v>
      </c>
      <c r="C127" s="17">
        <v>14.984615384615401</v>
      </c>
      <c r="D127" s="17">
        <v>15</v>
      </c>
      <c r="E127" s="17">
        <v>17.184615384615402</v>
      </c>
      <c r="F127" s="17">
        <v>18</v>
      </c>
      <c r="G127" s="17">
        <f t="shared" si="30"/>
        <v>16.292307692307702</v>
      </c>
      <c r="H127" s="17">
        <v>18</v>
      </c>
      <c r="I127" s="17">
        <v>17.807692307692299</v>
      </c>
      <c r="J127" s="17">
        <v>17</v>
      </c>
      <c r="K127" s="17">
        <v>17</v>
      </c>
      <c r="L127" s="17">
        <f t="shared" si="31"/>
        <v>17.451923076923073</v>
      </c>
      <c r="M127" s="17">
        <v>18.184615384615402</v>
      </c>
      <c r="N127" s="17">
        <v>17.6875</v>
      </c>
      <c r="O127" s="17">
        <v>17.636363636363701</v>
      </c>
      <c r="P127" s="17">
        <v>17.727272727272702</v>
      </c>
      <c r="Q127" s="17">
        <f t="shared" si="35"/>
        <v>17.80893793706295</v>
      </c>
      <c r="R127" s="17">
        <f t="shared" si="32"/>
        <v>17.437161276223783</v>
      </c>
      <c r="T127" s="7">
        <f t="shared" si="29"/>
        <v>9.3032992303937343E-5</v>
      </c>
      <c r="V127" s="30">
        <f>+claims!D127</f>
        <v>0</v>
      </c>
      <c r="W127" s="30">
        <f>+claims!E127</f>
        <v>0</v>
      </c>
      <c r="X127" s="30">
        <f>+claims!F127</f>
        <v>0</v>
      </c>
      <c r="Z127" s="7">
        <f t="shared" si="33"/>
        <v>0</v>
      </c>
      <c r="AA127" s="7">
        <f t="shared" si="34"/>
        <v>0</v>
      </c>
      <c r="AB127" s="7">
        <f t="shared" si="36"/>
        <v>0</v>
      </c>
      <c r="AD127" s="7">
        <f t="shared" si="19"/>
        <v>0</v>
      </c>
    </row>
    <row r="128" spans="1:30">
      <c r="A128" t="s">
        <v>195</v>
      </c>
      <c r="B128" t="s">
        <v>196</v>
      </c>
      <c r="C128" s="17">
        <v>932.92180769230799</v>
      </c>
      <c r="D128" s="17">
        <v>931.21669230769203</v>
      </c>
      <c r="E128" s="17">
        <v>911.237173076923</v>
      </c>
      <c r="F128" s="17">
        <v>670.953249999999</v>
      </c>
      <c r="G128" s="17">
        <f t="shared" si="30"/>
        <v>861.58223076923048</v>
      </c>
      <c r="H128" s="17">
        <v>968.83863461538397</v>
      </c>
      <c r="I128" s="17">
        <v>955.14584615384604</v>
      </c>
      <c r="J128" s="17">
        <v>940.87461538461503</v>
      </c>
      <c r="K128" s="17">
        <v>686.43191287878801</v>
      </c>
      <c r="L128" s="17">
        <f t="shared" si="31"/>
        <v>887.82275225815818</v>
      </c>
      <c r="M128" s="17">
        <v>1000.4392884615399</v>
      </c>
      <c r="N128" s="17">
        <v>895.01517578125004</v>
      </c>
      <c r="O128" s="17">
        <v>806.25303030302996</v>
      </c>
      <c r="P128" s="17">
        <v>723.38143939393899</v>
      </c>
      <c r="Q128" s="17">
        <f t="shared" si="35"/>
        <v>856.27223348493976</v>
      </c>
      <c r="R128" s="17">
        <f t="shared" si="32"/>
        <v>867.67407262339441</v>
      </c>
      <c r="T128" s="7">
        <f t="shared" si="29"/>
        <v>4.6293266456602714E-3</v>
      </c>
      <c r="V128" s="30">
        <f>+claims!D128</f>
        <v>7</v>
      </c>
      <c r="W128" s="30">
        <f>+claims!E128</f>
        <v>14</v>
      </c>
      <c r="X128" s="30">
        <f>+claims!F128</f>
        <v>9</v>
      </c>
      <c r="Z128" s="7">
        <f t="shared" si="33"/>
        <v>8.1245872419517286E-3</v>
      </c>
      <c r="AA128" s="7">
        <f t="shared" si="34"/>
        <v>1.5768913293099665E-2</v>
      </c>
      <c r="AB128" s="7">
        <f t="shared" si="36"/>
        <v>1.05106759837008E-2</v>
      </c>
      <c r="AD128" s="7">
        <f t="shared" si="19"/>
        <v>1.1865740296542244E-2</v>
      </c>
    </row>
    <row r="129" spans="1:30">
      <c r="A129" t="s">
        <v>197</v>
      </c>
      <c r="B129" t="s">
        <v>198</v>
      </c>
      <c r="C129" s="17">
        <v>1209.81</v>
      </c>
      <c r="D129" s="17">
        <v>1222.062884615387</v>
      </c>
      <c r="E129" s="17">
        <v>1213.7738461538499</v>
      </c>
      <c r="F129" s="17">
        <v>1220.75</v>
      </c>
      <c r="G129" s="17">
        <f t="shared" si="30"/>
        <v>1216.5991826923093</v>
      </c>
      <c r="H129" s="17">
        <v>1260.1663461538476</v>
      </c>
      <c r="I129" s="17">
        <v>1272.82557692308</v>
      </c>
      <c r="J129" s="17">
        <v>1303.3607692307646</v>
      </c>
      <c r="K129" s="17">
        <v>1348.673106060611</v>
      </c>
      <c r="L129" s="17">
        <f t="shared" si="31"/>
        <v>1296.2564495920758</v>
      </c>
      <c r="M129" s="17">
        <v>1478.95134615385</v>
      </c>
      <c r="N129" s="17">
        <v>1522.7212890625001</v>
      </c>
      <c r="O129" s="17">
        <v>1519.6327651515201</v>
      </c>
      <c r="P129" s="17">
        <v>1523.5893939393945</v>
      </c>
      <c r="Q129" s="17">
        <f t="shared" si="35"/>
        <v>1511.2236985768161</v>
      </c>
      <c r="R129" s="17">
        <f t="shared" si="32"/>
        <v>1390.4638629344852</v>
      </c>
      <c r="T129" s="7">
        <f t="shared" si="29"/>
        <v>7.4185821768863701E-3</v>
      </c>
      <c r="V129" s="30">
        <f>+claims!D129</f>
        <v>14</v>
      </c>
      <c r="W129" s="30">
        <f>+claims!E129</f>
        <v>16</v>
      </c>
      <c r="X129" s="30">
        <f>+claims!F129</f>
        <v>34</v>
      </c>
      <c r="Z129" s="7">
        <f t="shared" si="33"/>
        <v>1.1507487592600781E-2</v>
      </c>
      <c r="AA129" s="7">
        <f t="shared" si="34"/>
        <v>1.2343236560200033E-2</v>
      </c>
      <c r="AB129" s="7">
        <f t="shared" si="36"/>
        <v>2.2498323730642426E-2</v>
      </c>
      <c r="AD129" s="7">
        <f t="shared" si="19"/>
        <v>1.7281488650821356E-2</v>
      </c>
    </row>
    <row r="130" spans="1:30">
      <c r="A130" t="s">
        <v>199</v>
      </c>
      <c r="B130" t="s">
        <v>562</v>
      </c>
      <c r="C130" s="17">
        <v>363.12657692307698</v>
      </c>
      <c r="D130" s="17">
        <v>366.4615</v>
      </c>
      <c r="E130" s="17">
        <v>376.96844230769199</v>
      </c>
      <c r="F130" s="17">
        <v>328.93</v>
      </c>
      <c r="G130" s="17">
        <f t="shared" si="30"/>
        <v>358.87162980769227</v>
      </c>
      <c r="H130" s="17">
        <v>364.98986538461497</v>
      </c>
      <c r="I130" s="17">
        <v>359.71938461538502</v>
      </c>
      <c r="J130" s="17">
        <v>375.875230769231</v>
      </c>
      <c r="K130" s="17">
        <v>310.09789772727299</v>
      </c>
      <c r="L130" s="17">
        <f t="shared" si="31"/>
        <v>352.67059462412601</v>
      </c>
      <c r="M130" s="17">
        <v>390.87390384615401</v>
      </c>
      <c r="N130" s="17">
        <v>391.28812499999998</v>
      </c>
      <c r="O130" s="17">
        <v>400.431193181818</v>
      </c>
      <c r="P130" s="17">
        <v>327.113787878788</v>
      </c>
      <c r="Q130" s="17">
        <f t="shared" si="35"/>
        <v>377.42675247669001</v>
      </c>
      <c r="R130" s="17">
        <f t="shared" si="32"/>
        <v>366.08217941433571</v>
      </c>
      <c r="T130" s="7">
        <f t="shared" si="29"/>
        <v>1.9531688696658137E-3</v>
      </c>
      <c r="V130" s="30">
        <f>+claims!D130</f>
        <v>1</v>
      </c>
      <c r="W130" s="30">
        <f>+claims!E130</f>
        <v>4</v>
      </c>
      <c r="X130" s="30">
        <f>+claims!F130</f>
        <v>5</v>
      </c>
      <c r="Z130" s="7">
        <f t="shared" si="33"/>
        <v>2.7865117132158585E-3</v>
      </c>
      <c r="AA130" s="7">
        <f t="shared" si="34"/>
        <v>1.1342028683347341E-2</v>
      </c>
      <c r="AB130" s="7">
        <f t="shared" si="36"/>
        <v>1.3247603587159078E-2</v>
      </c>
      <c r="AD130" s="7">
        <f t="shared" si="19"/>
        <v>1.0868896640231296E-2</v>
      </c>
    </row>
    <row r="131" spans="1:30">
      <c r="A131" t="s">
        <v>490</v>
      </c>
      <c r="B131" t="s">
        <v>491</v>
      </c>
      <c r="C131" s="17">
        <v>128.88999999999999</v>
      </c>
      <c r="D131" s="17">
        <v>133.34192307692354</v>
      </c>
      <c r="E131" s="17">
        <v>136.88115384615392</v>
      </c>
      <c r="F131" s="17">
        <v>122.96884615384569</v>
      </c>
      <c r="G131" s="17">
        <f t="shared" si="30"/>
        <v>130.52048076923077</v>
      </c>
      <c r="H131" s="17">
        <v>154.32384615384606</v>
      </c>
      <c r="I131" s="17">
        <v>154.39788461538438</v>
      </c>
      <c r="J131" s="17">
        <v>163.47884615384669</v>
      </c>
      <c r="K131" s="17">
        <v>153.21306818181756</v>
      </c>
      <c r="L131" s="17">
        <f t="shared" si="31"/>
        <v>156.35341127622368</v>
      </c>
      <c r="M131" s="17">
        <v>175.73307692307699</v>
      </c>
      <c r="N131" s="17">
        <v>201.89785156249999</v>
      </c>
      <c r="O131" s="17">
        <v>190.81458333333353</v>
      </c>
      <c r="P131" s="17">
        <v>194.94</v>
      </c>
      <c r="Q131" s="17">
        <f t="shared" si="35"/>
        <v>190.84637795472764</v>
      </c>
      <c r="R131" s="17">
        <f>IF(G131&gt;0,(+G131+(L131*2)+(Q131*3))/6,IF(L131&gt;0,((L131*2)+(Q131*3))/5,Q131))</f>
        <v>169.29440619764353</v>
      </c>
      <c r="T131" s="7">
        <f t="shared" si="29"/>
        <v>9.0324135559614709E-4</v>
      </c>
      <c r="V131" s="30">
        <f>+claims!D131</f>
        <v>0</v>
      </c>
      <c r="W131" s="30">
        <f>+claims!E131</f>
        <v>0</v>
      </c>
      <c r="X131" s="30">
        <f>+claims!F131</f>
        <v>4</v>
      </c>
      <c r="Z131" s="7">
        <f>IF(G131&gt;100,IF(V131&lt;1,0,+V131/G131),IF(V131&lt;1,0,+V131/100))</f>
        <v>0</v>
      </c>
      <c r="AA131" s="7">
        <f>IF(L131&gt;100,IF(W131&lt;1,0,+W131/L131),IF(W131&lt;1,0,+W131/100))</f>
        <v>0</v>
      </c>
      <c r="AB131" s="7">
        <f>IF(Q131&gt;100,IF(X131&lt;1,0,+X131/Q131),IF(X131&lt;1,0,+X131/100))</f>
        <v>2.0959265996386242E-2</v>
      </c>
      <c r="AD131" s="7">
        <f t="shared" si="19"/>
        <v>1.0479632998193121E-2</v>
      </c>
    </row>
    <row r="132" spans="1:30">
      <c r="A132" t="s">
        <v>200</v>
      </c>
      <c r="B132" t="s">
        <v>514</v>
      </c>
      <c r="C132" s="17">
        <v>375.234692307692</v>
      </c>
      <c r="D132" s="17">
        <v>369.10155769230801</v>
      </c>
      <c r="E132" s="17">
        <v>376.56730769230802</v>
      </c>
      <c r="F132" s="17">
        <v>292.01478846153799</v>
      </c>
      <c r="G132" s="17">
        <f t="shared" si="30"/>
        <v>353.22958653846155</v>
      </c>
      <c r="H132" s="17">
        <v>386.92519230769199</v>
      </c>
      <c r="I132" s="17">
        <v>385.108461538462</v>
      </c>
      <c r="J132" s="17">
        <v>393.230769230769</v>
      </c>
      <c r="K132" s="17">
        <v>308.91666666666703</v>
      </c>
      <c r="L132" s="17">
        <f t="shared" si="31"/>
        <v>368.54527243589752</v>
      </c>
      <c r="M132" s="17">
        <v>410.040980769231</v>
      </c>
      <c r="N132" s="17">
        <v>398.79423828124999</v>
      </c>
      <c r="O132" s="17">
        <v>403.46185606060601</v>
      </c>
      <c r="P132" s="17">
        <v>297.846742424242</v>
      </c>
      <c r="Q132" s="17">
        <f t="shared" si="35"/>
        <v>377.53595438383223</v>
      </c>
      <c r="R132" s="17">
        <f t="shared" si="32"/>
        <v>370.4879990936256</v>
      </c>
      <c r="T132" s="7">
        <f t="shared" si="29"/>
        <v>1.9766753671869902E-3</v>
      </c>
      <c r="V132" s="30">
        <f>+claims!D132</f>
        <v>34</v>
      </c>
      <c r="W132" s="30">
        <f>+claims!E132</f>
        <v>45</v>
      </c>
      <c r="X132" s="30">
        <f>+claims!F132</f>
        <v>24</v>
      </c>
      <c r="Z132" s="7">
        <f t="shared" si="33"/>
        <v>9.6254677681983744E-2</v>
      </c>
      <c r="AA132" s="7">
        <f t="shared" si="34"/>
        <v>0.12210168835587769</v>
      </c>
      <c r="AB132" s="7">
        <f t="shared" si="36"/>
        <v>6.3570104307468803E-2</v>
      </c>
      <c r="AD132" s="7">
        <f t="shared" si="19"/>
        <v>8.8528061219357593E-2</v>
      </c>
    </row>
    <row r="133" spans="1:30">
      <c r="A133" t="s">
        <v>201</v>
      </c>
      <c r="B133" t="s">
        <v>202</v>
      </c>
      <c r="C133" s="17">
        <v>443.40144230769198</v>
      </c>
      <c r="D133" s="17">
        <v>440.710096153846</v>
      </c>
      <c r="E133" s="17">
        <v>447.02644230769198</v>
      </c>
      <c r="F133" s="17">
        <v>415.675480769231</v>
      </c>
      <c r="G133" s="17">
        <f t="shared" si="30"/>
        <v>436.70336538461521</v>
      </c>
      <c r="H133" s="17">
        <v>462.32423076923101</v>
      </c>
      <c r="I133" s="17">
        <v>467.333173076923</v>
      </c>
      <c r="J133" s="17">
        <v>456.21442307692303</v>
      </c>
      <c r="K133" s="17">
        <v>425.12926136363598</v>
      </c>
      <c r="L133" s="17">
        <f t="shared" si="31"/>
        <v>452.7502720716783</v>
      </c>
      <c r="M133" s="17">
        <v>461.51826923076902</v>
      </c>
      <c r="N133" s="17">
        <v>470.70126953124998</v>
      </c>
      <c r="O133" s="17">
        <v>469.13390151515199</v>
      </c>
      <c r="P133" s="17">
        <v>437.56979166666702</v>
      </c>
      <c r="Q133" s="17">
        <f t="shared" si="35"/>
        <v>459.73080798595953</v>
      </c>
      <c r="R133" s="17">
        <f t="shared" si="32"/>
        <v>453.56605558097505</v>
      </c>
      <c r="T133" s="7">
        <f t="shared" si="29"/>
        <v>2.4199241315573947E-3</v>
      </c>
      <c r="V133" s="30">
        <f>+claims!D133</f>
        <v>51</v>
      </c>
      <c r="W133" s="30">
        <f>+claims!E133</f>
        <v>37</v>
      </c>
      <c r="X133" s="30">
        <f>+claims!F133</f>
        <v>26</v>
      </c>
      <c r="Z133" s="7">
        <f t="shared" si="33"/>
        <v>0.11678407826118552</v>
      </c>
      <c r="AA133" s="7">
        <f t="shared" si="34"/>
        <v>8.1722755970298461E-2</v>
      </c>
      <c r="AB133" s="7">
        <f t="shared" si="36"/>
        <v>5.6554835021615645E-2</v>
      </c>
      <c r="AD133" s="7">
        <f t="shared" si="19"/>
        <v>7.4982349211104901E-2</v>
      </c>
    </row>
    <row r="134" spans="1:30">
      <c r="A134" t="s">
        <v>577</v>
      </c>
      <c r="B134" t="s">
        <v>578</v>
      </c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>
        <v>172</v>
      </c>
      <c r="Q134" s="38">
        <f>AVERAGE(M134:P134)</f>
        <v>172</v>
      </c>
      <c r="R134" s="17">
        <f>IF(G134&gt;0,(+G134+(L134*2)+(Q134*3))/6,IF(L134&gt;0,((L134*2)+(Q134*3))/5,Q134))</f>
        <v>172</v>
      </c>
      <c r="T134" s="7">
        <f>+R134/$R$269</f>
        <v>9.1767658868282078E-4</v>
      </c>
      <c r="V134" s="30">
        <f>+claims!D134</f>
        <v>0</v>
      </c>
      <c r="W134" s="30">
        <f>+claims!E134</f>
        <v>0</v>
      </c>
      <c r="X134" s="30">
        <f>+claims!F134</f>
        <v>0</v>
      </c>
      <c r="Z134" s="7">
        <f>IF(G134&gt;100,IF(V134&lt;1,0,+V134/G134),IF(V134&lt;1,0,+V134/100))</f>
        <v>0</v>
      </c>
      <c r="AA134" s="7">
        <f>IF(L134&gt;100,IF(W134&lt;1,0,+W134/L134),IF(W134&lt;1,0,+W134/100))</f>
        <v>0</v>
      </c>
      <c r="AB134" s="7">
        <f>IF(Q134&gt;100,IF(X134&lt;1,0,+X134/Q134),IF(X134&lt;1,0,+X134/100))</f>
        <v>0</v>
      </c>
      <c r="AD134" s="7">
        <f t="shared" si="19"/>
        <v>0</v>
      </c>
    </row>
    <row r="135" spans="1:30">
      <c r="A135" t="s">
        <v>203</v>
      </c>
      <c r="B135" t="s">
        <v>204</v>
      </c>
      <c r="C135" s="17">
        <v>253.89201923076899</v>
      </c>
      <c r="D135" s="17">
        <v>260.49171153846203</v>
      </c>
      <c r="E135" s="17">
        <v>266.31769230769203</v>
      </c>
      <c r="F135" s="17">
        <v>267.71930769230801</v>
      </c>
      <c r="G135" s="17">
        <f t="shared" si="30"/>
        <v>262.10518269230778</v>
      </c>
      <c r="H135" s="17">
        <v>273.21919230769203</v>
      </c>
      <c r="I135" s="17">
        <v>277.28649999999999</v>
      </c>
      <c r="J135" s="17">
        <v>278.109692307692</v>
      </c>
      <c r="K135" s="17">
        <v>285.61219696969698</v>
      </c>
      <c r="L135" s="17">
        <f t="shared" si="31"/>
        <v>278.55689539627025</v>
      </c>
      <c r="M135" s="17">
        <v>284.600961538462</v>
      </c>
      <c r="N135" s="17">
        <v>282.874140625</v>
      </c>
      <c r="O135" s="17">
        <v>286.21937500000001</v>
      </c>
      <c r="P135" s="17">
        <v>284.358674242424</v>
      </c>
      <c r="Q135" s="17">
        <f t="shared" si="35"/>
        <v>284.51328785147149</v>
      </c>
      <c r="R135" s="17">
        <f t="shared" si="32"/>
        <v>278.79313950654381</v>
      </c>
      <c r="T135" s="7">
        <f t="shared" si="29"/>
        <v>1.4874531233170865E-3</v>
      </c>
      <c r="V135" s="30">
        <f>+claims!D135</f>
        <v>1</v>
      </c>
      <c r="W135" s="30">
        <f>+claims!E135</f>
        <v>1</v>
      </c>
      <c r="X135" s="30">
        <f>+claims!F135</f>
        <v>1</v>
      </c>
      <c r="Z135" s="7">
        <f t="shared" si="33"/>
        <v>3.8152622154515978E-3</v>
      </c>
      <c r="AA135" s="7">
        <f t="shared" si="34"/>
        <v>3.5899308777742416E-3</v>
      </c>
      <c r="AB135" s="7">
        <f t="shared" si="36"/>
        <v>3.5147743275950058E-3</v>
      </c>
      <c r="AD135" s="7">
        <f t="shared" ref="AD135:AD197" si="37">(+Z135+(AA135*2)+(AB135*3))/6</f>
        <v>3.58990782563085E-3</v>
      </c>
    </row>
    <row r="136" spans="1:30">
      <c r="A136" t="s">
        <v>205</v>
      </c>
      <c r="B136" t="s">
        <v>563</v>
      </c>
      <c r="C136" s="17">
        <v>87.551019230769299</v>
      </c>
      <c r="D136" s="17">
        <v>90.27</v>
      </c>
      <c r="E136" s="17">
        <v>91.064134615384603</v>
      </c>
      <c r="F136" s="17">
        <v>93.4551923076923</v>
      </c>
      <c r="G136" s="17">
        <f t="shared" si="30"/>
        <v>90.585086538461553</v>
      </c>
      <c r="H136" s="17">
        <v>119.09534615384599</v>
      </c>
      <c r="I136" s="17">
        <v>117.015076923077</v>
      </c>
      <c r="J136" s="17">
        <v>123.329038461538</v>
      </c>
      <c r="K136" s="17">
        <v>118.50742424242399</v>
      </c>
      <c r="L136" s="17">
        <f t="shared" si="31"/>
        <v>119.48672144522125</v>
      </c>
      <c r="M136" s="17">
        <v>108.308865384616</v>
      </c>
      <c r="N136" s="17">
        <v>108.73169921874999</v>
      </c>
      <c r="O136" s="17">
        <v>105.446856060606</v>
      </c>
      <c r="P136" s="17">
        <v>107.874526515152</v>
      </c>
      <c r="Q136" s="17">
        <f t="shared" si="35"/>
        <v>107.590486794781</v>
      </c>
      <c r="R136" s="17">
        <f t="shared" si="32"/>
        <v>108.72166496887451</v>
      </c>
      <c r="T136" s="7">
        <f t="shared" si="29"/>
        <v>5.8006585246833306E-4</v>
      </c>
      <c r="V136" s="30">
        <f>+claims!D136</f>
        <v>0</v>
      </c>
      <c r="W136" s="30">
        <f>+claims!E136</f>
        <v>1</v>
      </c>
      <c r="X136" s="30">
        <f>+claims!F136</f>
        <v>3</v>
      </c>
      <c r="Z136" s="7">
        <f t="shared" si="33"/>
        <v>0</v>
      </c>
      <c r="AA136" s="7">
        <f t="shared" si="34"/>
        <v>8.3691307946586399E-3</v>
      </c>
      <c r="AB136" s="7">
        <f t="shared" si="36"/>
        <v>2.7883506147920172E-2</v>
      </c>
      <c r="AD136" s="7">
        <f t="shared" si="37"/>
        <v>1.6731463338846297E-2</v>
      </c>
    </row>
    <row r="137" spans="1:30">
      <c r="A137" t="s">
        <v>206</v>
      </c>
      <c r="B137" t="s">
        <v>207</v>
      </c>
      <c r="C137" s="17">
        <v>959.44890384615405</v>
      </c>
      <c r="D137" s="17">
        <v>959.95359615384598</v>
      </c>
      <c r="E137" s="17">
        <v>992.91288461538397</v>
      </c>
      <c r="F137" s="17">
        <v>716.43009615384597</v>
      </c>
      <c r="G137" s="17">
        <f t="shared" si="30"/>
        <v>907.18637019230755</v>
      </c>
      <c r="H137" s="17">
        <v>1004.0355</v>
      </c>
      <c r="I137" s="17">
        <v>994.26055769230697</v>
      </c>
      <c r="J137" s="17">
        <v>1034.02821153846</v>
      </c>
      <c r="K137" s="17">
        <v>730.43259469697</v>
      </c>
      <c r="L137" s="17">
        <f t="shared" si="31"/>
        <v>940.68921598193424</v>
      </c>
      <c r="M137" s="17">
        <v>1073.1577500000001</v>
      </c>
      <c r="N137" s="17">
        <v>1072.36376953125</v>
      </c>
      <c r="O137" s="17">
        <v>1110.7279734848501</v>
      </c>
      <c r="P137" s="17">
        <v>793.08390151515096</v>
      </c>
      <c r="Q137" s="17">
        <f t="shared" si="35"/>
        <v>1012.3333486328128</v>
      </c>
      <c r="R137" s="17">
        <f t="shared" si="32"/>
        <v>970.92747467576908</v>
      </c>
      <c r="T137" s="7">
        <f t="shared" si="29"/>
        <v>5.18021751638887E-3</v>
      </c>
      <c r="V137" s="30">
        <f>+claims!D137</f>
        <v>15</v>
      </c>
      <c r="W137" s="30">
        <f>+claims!E137</f>
        <v>6</v>
      </c>
      <c r="X137" s="30">
        <f>+claims!F137</f>
        <v>11</v>
      </c>
      <c r="Z137" s="7">
        <f t="shared" si="33"/>
        <v>1.6534639951458114E-2</v>
      </c>
      <c r="AA137" s="7">
        <f t="shared" si="34"/>
        <v>6.3783020981450569E-3</v>
      </c>
      <c r="AB137" s="7">
        <f t="shared" si="36"/>
        <v>1.0865986006344489E-2</v>
      </c>
      <c r="AD137" s="7">
        <f t="shared" si="37"/>
        <v>1.0314867027796949E-2</v>
      </c>
    </row>
    <row r="138" spans="1:30">
      <c r="A138" t="s">
        <v>208</v>
      </c>
      <c r="B138" t="s">
        <v>564</v>
      </c>
      <c r="C138" s="17">
        <v>178.09594230769201</v>
      </c>
      <c r="D138" s="17">
        <v>175.61686538461501</v>
      </c>
      <c r="E138" s="17">
        <v>183.15136538461601</v>
      </c>
      <c r="F138" s="17">
        <v>152.502923076923</v>
      </c>
      <c r="G138" s="17">
        <f t="shared" si="30"/>
        <v>172.34177403846152</v>
      </c>
      <c r="H138" s="17">
        <v>187.11</v>
      </c>
      <c r="I138" s="17">
        <v>191.05</v>
      </c>
      <c r="J138" s="17">
        <v>193.78798076922999</v>
      </c>
      <c r="K138" s="17">
        <v>150.25753787878801</v>
      </c>
      <c r="L138" s="17">
        <f t="shared" si="31"/>
        <v>180.55137966200454</v>
      </c>
      <c r="M138" s="17">
        <v>193.66984615384601</v>
      </c>
      <c r="N138" s="17">
        <v>193.00791015625001</v>
      </c>
      <c r="O138" s="17">
        <v>186.876647727272</v>
      </c>
      <c r="P138" s="17">
        <v>151.845795454545</v>
      </c>
      <c r="Q138" s="17">
        <f t="shared" si="35"/>
        <v>181.35004987297827</v>
      </c>
      <c r="R138" s="17">
        <f t="shared" si="32"/>
        <v>179.58244716356754</v>
      </c>
      <c r="T138" s="7">
        <f t="shared" si="29"/>
        <v>9.5813143895567192E-4</v>
      </c>
      <c r="V138" s="30">
        <f>+claims!D138</f>
        <v>3</v>
      </c>
      <c r="W138" s="30">
        <f>+claims!E138</f>
        <v>2</v>
      </c>
      <c r="X138" s="30">
        <f>+claims!F138</f>
        <v>4</v>
      </c>
      <c r="Z138" s="7">
        <f t="shared" si="33"/>
        <v>1.7407271201296152E-2</v>
      </c>
      <c r="AA138" s="7">
        <f t="shared" si="34"/>
        <v>1.1077179270211263E-2</v>
      </c>
      <c r="AB138" s="7">
        <f t="shared" si="36"/>
        <v>2.2056790184517134E-2</v>
      </c>
      <c r="AD138" s="7">
        <f t="shared" si="37"/>
        <v>1.7622000049211679E-2</v>
      </c>
    </row>
    <row r="139" spans="1:30">
      <c r="A139" t="s">
        <v>209</v>
      </c>
      <c r="B139" t="s">
        <v>565</v>
      </c>
      <c r="C139" s="17">
        <v>267.936653846154</v>
      </c>
      <c r="D139" s="17">
        <v>258.24671153846202</v>
      </c>
      <c r="E139" s="17">
        <v>258.09219230769202</v>
      </c>
      <c r="F139" s="17">
        <v>202.18551923077001</v>
      </c>
      <c r="G139" s="17">
        <f t="shared" si="30"/>
        <v>246.61526923076951</v>
      </c>
      <c r="H139" s="17">
        <v>199.61709615384601</v>
      </c>
      <c r="I139" s="17">
        <v>233.07801923077</v>
      </c>
      <c r="J139" s="17">
        <v>234.16974999999999</v>
      </c>
      <c r="K139" s="17">
        <v>203.68837121212101</v>
      </c>
      <c r="L139" s="17">
        <f t="shared" si="31"/>
        <v>217.63830914918424</v>
      </c>
      <c r="M139" s="17">
        <v>245.200519230769</v>
      </c>
      <c r="N139" s="17">
        <v>232.25746093750001</v>
      </c>
      <c r="O139" s="17">
        <v>238.33204545454501</v>
      </c>
      <c r="P139" s="17">
        <v>207.00674242424299</v>
      </c>
      <c r="Q139" s="17">
        <f t="shared" si="35"/>
        <v>230.69919201176424</v>
      </c>
      <c r="R139" s="17">
        <f t="shared" si="32"/>
        <v>228.99824392740513</v>
      </c>
      <c r="T139" s="7">
        <f t="shared" si="29"/>
        <v>1.2217809726840559E-3</v>
      </c>
      <c r="V139" s="30">
        <f>+claims!D139</f>
        <v>3</v>
      </c>
      <c r="W139" s="30">
        <f>+claims!E139</f>
        <v>4</v>
      </c>
      <c r="X139" s="30">
        <f>+claims!F139</f>
        <v>0</v>
      </c>
      <c r="Z139" s="7">
        <f t="shared" si="33"/>
        <v>1.2164696895522551E-2</v>
      </c>
      <c r="AA139" s="7">
        <f t="shared" si="34"/>
        <v>1.837911724106497E-2</v>
      </c>
      <c r="AB139" s="7">
        <f t="shared" si="36"/>
        <v>0</v>
      </c>
      <c r="AD139" s="7">
        <f t="shared" si="37"/>
        <v>8.1538218962754153E-3</v>
      </c>
    </row>
    <row r="140" spans="1:30">
      <c r="A140" t="s">
        <v>210</v>
      </c>
      <c r="B140" t="s">
        <v>515</v>
      </c>
      <c r="C140" s="17">
        <v>191.52880769230799</v>
      </c>
      <c r="D140" s="17">
        <v>191.73165384615399</v>
      </c>
      <c r="E140" s="17">
        <v>199.852884615384</v>
      </c>
      <c r="F140" s="17">
        <v>171.06940384615399</v>
      </c>
      <c r="G140" s="17">
        <f t="shared" si="30"/>
        <v>188.54568749999999</v>
      </c>
      <c r="H140" s="17">
        <v>214.551730769231</v>
      </c>
      <c r="I140" s="17">
        <v>219.86282692307699</v>
      </c>
      <c r="J140" s="17">
        <v>226.32355769230799</v>
      </c>
      <c r="K140" s="17">
        <v>190.953825757576</v>
      </c>
      <c r="L140" s="17">
        <f t="shared" si="31"/>
        <v>212.92298528554801</v>
      </c>
      <c r="M140" s="17">
        <v>238.07828846153899</v>
      </c>
      <c r="N140" s="17">
        <v>236.563046875</v>
      </c>
      <c r="O140" s="17">
        <v>232.95827651515199</v>
      </c>
      <c r="P140" s="17">
        <v>197.41153409090899</v>
      </c>
      <c r="Q140" s="17">
        <f t="shared" si="35"/>
        <v>226.25278648564998</v>
      </c>
      <c r="R140" s="17">
        <f t="shared" si="32"/>
        <v>215.52500292134098</v>
      </c>
      <c r="T140" s="7">
        <f t="shared" ref="T140:T170" si="38">+R140/$R$269</f>
        <v>1.1498967991669254E-3</v>
      </c>
      <c r="V140" s="30">
        <f>+claims!D140</f>
        <v>5</v>
      </c>
      <c r="W140" s="30">
        <f>+claims!E140</f>
        <v>2</v>
      </c>
      <c r="X140" s="30">
        <f>+claims!F140</f>
        <v>1</v>
      </c>
      <c r="Z140" s="7">
        <f t="shared" si="33"/>
        <v>2.651877147813312E-2</v>
      </c>
      <c r="AA140" s="7">
        <f t="shared" si="34"/>
        <v>9.3930676263900212E-3</v>
      </c>
      <c r="AB140" s="7">
        <f t="shared" si="36"/>
        <v>4.4198350682563845E-3</v>
      </c>
      <c r="AD140" s="7">
        <f t="shared" si="37"/>
        <v>9.76073532261372E-3</v>
      </c>
    </row>
    <row r="141" spans="1:30">
      <c r="A141" t="s">
        <v>211</v>
      </c>
      <c r="B141" t="s">
        <v>566</v>
      </c>
      <c r="C141" s="17">
        <v>2858.3793269230778</v>
      </c>
      <c r="D141" s="17">
        <v>2862.04</v>
      </c>
      <c r="E141" s="17">
        <v>2998.7764423076901</v>
      </c>
      <c r="F141" s="17">
        <v>3199.72</v>
      </c>
      <c r="G141" s="17">
        <f t="shared" si="30"/>
        <v>2979.7289423076918</v>
      </c>
      <c r="H141" s="17">
        <v>3006.13</v>
      </c>
      <c r="I141" s="17">
        <v>3035.3375961538522</v>
      </c>
      <c r="J141" s="17">
        <v>3097.7278846153754</v>
      </c>
      <c r="K141" s="17">
        <v>3104.3598484848517</v>
      </c>
      <c r="L141" s="17">
        <f t="shared" si="31"/>
        <v>3060.8888323135197</v>
      </c>
      <c r="M141" s="17">
        <v>3044.2918269230768</v>
      </c>
      <c r="N141" s="17">
        <v>3045.69091796875</v>
      </c>
      <c r="O141" s="17">
        <v>3159.9857954545519</v>
      </c>
      <c r="P141" s="17">
        <v>3319.131628787884</v>
      </c>
      <c r="Q141" s="17">
        <f t="shared" si="35"/>
        <v>3142.2750422835657</v>
      </c>
      <c r="R141" s="17">
        <f t="shared" si="32"/>
        <v>3088.0552889642381</v>
      </c>
      <c r="T141" s="7">
        <f t="shared" si="38"/>
        <v>1.6475790949073515E-2</v>
      </c>
      <c r="V141" s="30">
        <f>+claims!D141</f>
        <v>142</v>
      </c>
      <c r="W141" s="30">
        <f>+claims!E141</f>
        <v>117</v>
      </c>
      <c r="X141" s="30">
        <f>+claims!F141</f>
        <v>102</v>
      </c>
      <c r="Z141" s="7">
        <f t="shared" si="33"/>
        <v>4.765534139156502E-2</v>
      </c>
      <c r="AA141" s="7">
        <f t="shared" si="34"/>
        <v>3.8224191210357542E-2</v>
      </c>
      <c r="AB141" s="7">
        <f t="shared" si="36"/>
        <v>3.2460557598380756E-2</v>
      </c>
      <c r="AD141" s="7">
        <f t="shared" si="37"/>
        <v>3.6914232767903725E-2</v>
      </c>
    </row>
    <row r="142" spans="1:30">
      <c r="A142" t="s">
        <v>212</v>
      </c>
      <c r="B142" t="s">
        <v>213</v>
      </c>
      <c r="C142" s="17">
        <v>112.26</v>
      </c>
      <c r="D142" s="17">
        <v>152.24019230769201</v>
      </c>
      <c r="E142" s="17">
        <v>180.90163461538501</v>
      </c>
      <c r="F142" s="17">
        <v>192.449288461538</v>
      </c>
      <c r="G142" s="17">
        <f t="shared" si="30"/>
        <v>159.46277884615375</v>
      </c>
      <c r="H142" s="17">
        <v>199.821153846154</v>
      </c>
      <c r="I142" s="17">
        <v>203.32692307692301</v>
      </c>
      <c r="J142" s="17">
        <v>209.04932692307699</v>
      </c>
      <c r="K142" s="17">
        <v>209.85</v>
      </c>
      <c r="L142" s="17">
        <f t="shared" si="31"/>
        <v>205.5118509615385</v>
      </c>
      <c r="M142" s="17">
        <v>207.57163461538499</v>
      </c>
      <c r="N142" s="17">
        <v>209.13740234375001</v>
      </c>
      <c r="O142" s="17">
        <v>212.930492424242</v>
      </c>
      <c r="P142" s="17">
        <v>212.33295454545501</v>
      </c>
      <c r="Q142" s="17">
        <f t="shared" si="35"/>
        <v>210.49312098220801</v>
      </c>
      <c r="R142" s="17">
        <f t="shared" si="32"/>
        <v>200.32764061930914</v>
      </c>
      <c r="T142" s="7">
        <f t="shared" si="38"/>
        <v>1.0688138712930564E-3</v>
      </c>
      <c r="V142" s="30">
        <f>+claims!D142</f>
        <v>1</v>
      </c>
      <c r="W142" s="30">
        <f>+claims!E142</f>
        <v>7</v>
      </c>
      <c r="X142" s="30">
        <f>+claims!F142</f>
        <v>3</v>
      </c>
      <c r="Z142" s="7">
        <f t="shared" si="33"/>
        <v>6.2710558992878111E-3</v>
      </c>
      <c r="AA142" s="7">
        <f t="shared" si="34"/>
        <v>3.4061296062727051E-2</v>
      </c>
      <c r="AB142" s="7">
        <f t="shared" si="36"/>
        <v>1.4252247227849199E-2</v>
      </c>
      <c r="AD142" s="7">
        <f t="shared" si="37"/>
        <v>1.9525064951381583E-2</v>
      </c>
    </row>
    <row r="143" spans="1:30">
      <c r="A143" t="s">
        <v>214</v>
      </c>
      <c r="B143" t="s">
        <v>215</v>
      </c>
      <c r="C143" s="17">
        <v>179.55</v>
      </c>
      <c r="D143" s="17">
        <v>178.93</v>
      </c>
      <c r="E143" s="17">
        <v>180.899403846154</v>
      </c>
      <c r="F143" s="17">
        <v>184.164788461538</v>
      </c>
      <c r="G143" s="17">
        <f t="shared" si="30"/>
        <v>180.886048076923</v>
      </c>
      <c r="H143" s="17">
        <v>182.6</v>
      </c>
      <c r="I143" s="17">
        <v>185.35998076923099</v>
      </c>
      <c r="J143" s="17">
        <v>184.70665384615401</v>
      </c>
      <c r="K143" s="17">
        <v>182.04005681818199</v>
      </c>
      <c r="L143" s="17">
        <f t="shared" si="31"/>
        <v>183.67667285839173</v>
      </c>
      <c r="M143" s="17">
        <v>180.10192307692299</v>
      </c>
      <c r="N143" s="17">
        <v>181.25994140624999</v>
      </c>
      <c r="O143" s="17">
        <v>185.67333333333301</v>
      </c>
      <c r="P143" s="17">
        <v>184.64331439393899</v>
      </c>
      <c r="Q143" s="17">
        <f t="shared" si="35"/>
        <v>182.91962805261127</v>
      </c>
      <c r="R143" s="17">
        <f t="shared" si="32"/>
        <v>182.83304632525673</v>
      </c>
      <c r="T143" s="7">
        <f t="shared" si="38"/>
        <v>9.7547445494331245E-4</v>
      </c>
      <c r="V143" s="30">
        <f>+claims!D143</f>
        <v>17</v>
      </c>
      <c r="W143" s="30">
        <f>+claims!E143</f>
        <v>7</v>
      </c>
      <c r="X143" s="30">
        <f>+claims!F143</f>
        <v>7</v>
      </c>
      <c r="Z143" s="7">
        <f t="shared" si="33"/>
        <v>9.3981819939869746E-2</v>
      </c>
      <c r="AA143" s="7">
        <f t="shared" si="34"/>
        <v>3.8110446422321434E-2</v>
      </c>
      <c r="AB143" s="7">
        <f t="shared" si="36"/>
        <v>3.8268173156281851E-2</v>
      </c>
      <c r="AD143" s="7">
        <f t="shared" si="37"/>
        <v>4.7501205375559692E-2</v>
      </c>
    </row>
    <row r="144" spans="1:30">
      <c r="A144" t="s">
        <v>216</v>
      </c>
      <c r="B144" t="s">
        <v>217</v>
      </c>
      <c r="C144" s="17">
        <v>15.9</v>
      </c>
      <c r="D144" s="17">
        <v>16.580769230769199</v>
      </c>
      <c r="E144" s="17">
        <v>15.7692307692308</v>
      </c>
      <c r="F144" s="17">
        <v>15.75</v>
      </c>
      <c r="G144" s="17">
        <f t="shared" si="30"/>
        <v>16</v>
      </c>
      <c r="H144" s="17">
        <v>16.288461538461501</v>
      </c>
      <c r="I144" s="17">
        <v>16.75</v>
      </c>
      <c r="J144" s="17">
        <v>16.75</v>
      </c>
      <c r="K144" s="17">
        <v>16.75</v>
      </c>
      <c r="L144" s="17">
        <f t="shared" si="31"/>
        <v>16.634615384615376</v>
      </c>
      <c r="M144" s="17">
        <v>17.75</v>
      </c>
      <c r="N144" s="17">
        <v>17.75</v>
      </c>
      <c r="O144" s="17">
        <v>17.75</v>
      </c>
      <c r="P144" s="17">
        <v>16.75</v>
      </c>
      <c r="Q144" s="17">
        <f t="shared" si="35"/>
        <v>17.5</v>
      </c>
      <c r="R144" s="17">
        <f t="shared" si="32"/>
        <v>16.961538461538456</v>
      </c>
      <c r="T144" s="7">
        <f t="shared" si="38"/>
        <v>9.0495388105796924E-5</v>
      </c>
      <c r="V144" s="30">
        <f>+claims!D144</f>
        <v>0</v>
      </c>
      <c r="W144" s="30">
        <f>+claims!E144</f>
        <v>0</v>
      </c>
      <c r="X144" s="30">
        <f>+claims!F144</f>
        <v>0</v>
      </c>
      <c r="Z144" s="7">
        <f t="shared" si="33"/>
        <v>0</v>
      </c>
      <c r="AA144" s="7">
        <f t="shared" si="34"/>
        <v>0</v>
      </c>
      <c r="AB144" s="7">
        <f t="shared" si="36"/>
        <v>0</v>
      </c>
      <c r="AD144" s="7">
        <f t="shared" si="37"/>
        <v>0</v>
      </c>
    </row>
    <row r="145" spans="1:30">
      <c r="A145" t="s">
        <v>218</v>
      </c>
      <c r="B145" t="s">
        <v>471</v>
      </c>
      <c r="C145" s="17">
        <v>18.899999999999999</v>
      </c>
      <c r="D145" s="17">
        <v>18.899999999999999</v>
      </c>
      <c r="E145" s="17">
        <v>18.899999999999999</v>
      </c>
      <c r="F145" s="17">
        <v>18.899999999999999</v>
      </c>
      <c r="G145" s="17">
        <f t="shared" si="30"/>
        <v>18.899999999999999</v>
      </c>
      <c r="H145" s="17">
        <v>20.100000000000001</v>
      </c>
      <c r="I145" s="17">
        <v>20.100000000000001</v>
      </c>
      <c r="J145" s="17">
        <v>20.100000000000001</v>
      </c>
      <c r="K145" s="17">
        <v>20.100000000000001</v>
      </c>
      <c r="L145" s="17">
        <f t="shared" si="31"/>
        <v>20.100000000000001</v>
      </c>
      <c r="M145" s="17">
        <v>21.8</v>
      </c>
      <c r="N145" s="17">
        <v>21.8</v>
      </c>
      <c r="O145" s="17">
        <v>21.8</v>
      </c>
      <c r="P145" s="17">
        <v>21.8</v>
      </c>
      <c r="Q145" s="17">
        <f t="shared" si="35"/>
        <v>21.8</v>
      </c>
      <c r="R145" s="17">
        <f t="shared" si="32"/>
        <v>20.75</v>
      </c>
      <c r="T145" s="7">
        <f t="shared" si="38"/>
        <v>1.1070807683237518E-4</v>
      </c>
      <c r="V145" s="30">
        <f>+claims!D145</f>
        <v>0</v>
      </c>
      <c r="W145" s="30">
        <f>+claims!E145</f>
        <v>0</v>
      </c>
      <c r="X145" s="30">
        <f>+claims!F145</f>
        <v>0</v>
      </c>
      <c r="Z145" s="7">
        <f t="shared" si="33"/>
        <v>0</v>
      </c>
      <c r="AA145" s="7">
        <f t="shared" si="34"/>
        <v>0</v>
      </c>
      <c r="AB145" s="7">
        <f t="shared" si="36"/>
        <v>0</v>
      </c>
      <c r="AD145" s="7">
        <f t="shared" si="37"/>
        <v>0</v>
      </c>
    </row>
    <row r="146" spans="1:30" hidden="1" outlineLevel="1">
      <c r="A146" t="s">
        <v>219</v>
      </c>
      <c r="B146" t="s">
        <v>220</v>
      </c>
      <c r="C146" s="17"/>
      <c r="D146" s="17" t="s">
        <v>220</v>
      </c>
      <c r="E146" s="17"/>
      <c r="F146" s="17">
        <v>19</v>
      </c>
      <c r="G146" s="17">
        <f t="shared" ref="G146:G207" si="39">AVERAGE(C146:F146)</f>
        <v>19</v>
      </c>
      <c r="H146" s="17"/>
      <c r="I146" s="17" t="s">
        <v>220</v>
      </c>
      <c r="J146" s="17"/>
      <c r="K146" s="17">
        <v>20.5</v>
      </c>
      <c r="L146" s="17">
        <f t="shared" ref="L146:L209" si="40">AVERAGE(H146:K146)</f>
        <v>20.5</v>
      </c>
      <c r="M146" s="17"/>
      <c r="N146" s="17" t="s">
        <v>220</v>
      </c>
      <c r="O146" s="17"/>
      <c r="P146" s="17">
        <v>20.5</v>
      </c>
      <c r="Q146" s="17">
        <f t="shared" ref="Q146:Q176" si="41">AVERAGE(M146:P146)</f>
        <v>20.5</v>
      </c>
      <c r="R146" s="17">
        <f t="shared" si="32"/>
        <v>20.25</v>
      </c>
      <c r="T146" s="7">
        <f t="shared" si="38"/>
        <v>1.0804041233039024E-4</v>
      </c>
      <c r="V146" s="30">
        <f>+claims!D146</f>
        <v>0</v>
      </c>
      <c r="W146" s="30">
        <f>+claims!E146</f>
        <v>1</v>
      </c>
      <c r="X146" s="30">
        <f>+claims!F146</f>
        <v>0</v>
      </c>
      <c r="Z146" s="7">
        <f t="shared" si="33"/>
        <v>0</v>
      </c>
      <c r="AA146" s="7">
        <f t="shared" si="34"/>
        <v>0.01</v>
      </c>
      <c r="AB146" s="7">
        <f t="shared" si="36"/>
        <v>0</v>
      </c>
      <c r="AD146" s="7">
        <f t="shared" si="37"/>
        <v>3.3333333333333335E-3</v>
      </c>
    </row>
    <row r="147" spans="1:30" hidden="1" outlineLevel="1">
      <c r="A147" t="s">
        <v>221</v>
      </c>
      <c r="B147" t="s">
        <v>222</v>
      </c>
      <c r="C147" s="17"/>
      <c r="D147" s="17" t="s">
        <v>222</v>
      </c>
      <c r="E147" s="17"/>
      <c r="F147" s="17">
        <v>7</v>
      </c>
      <c r="G147" s="17">
        <f t="shared" si="39"/>
        <v>7</v>
      </c>
      <c r="H147" s="17"/>
      <c r="I147" s="17" t="s">
        <v>222</v>
      </c>
      <c r="J147" s="17"/>
      <c r="K147" s="17">
        <v>7</v>
      </c>
      <c r="L147" s="17">
        <f t="shared" si="40"/>
        <v>7</v>
      </c>
      <c r="M147" s="17"/>
      <c r="N147" s="17" t="s">
        <v>222</v>
      </c>
      <c r="O147" s="17"/>
      <c r="P147" s="17">
        <v>7</v>
      </c>
      <c r="Q147" s="17">
        <f t="shared" si="41"/>
        <v>7</v>
      </c>
      <c r="R147" s="17">
        <f t="shared" si="32"/>
        <v>7</v>
      </c>
      <c r="T147" s="7">
        <f t="shared" si="38"/>
        <v>3.7347303027789215E-5</v>
      </c>
      <c r="V147" s="30">
        <f>+claims!D147</f>
        <v>0</v>
      </c>
      <c r="W147" s="30">
        <f>+claims!E147</f>
        <v>0</v>
      </c>
      <c r="X147" s="30">
        <f>+claims!F147</f>
        <v>0</v>
      </c>
      <c r="Z147" s="7">
        <f t="shared" si="33"/>
        <v>0</v>
      </c>
      <c r="AA147" s="7">
        <f t="shared" si="34"/>
        <v>0</v>
      </c>
      <c r="AB147" s="7">
        <f t="shared" si="36"/>
        <v>0</v>
      </c>
      <c r="AD147" s="7">
        <f t="shared" si="37"/>
        <v>0</v>
      </c>
    </row>
    <row r="148" spans="1:30" hidden="1" outlineLevel="1">
      <c r="A148" t="s">
        <v>223</v>
      </c>
      <c r="B148" t="s">
        <v>224</v>
      </c>
      <c r="C148" s="17"/>
      <c r="D148" s="17" t="s">
        <v>224</v>
      </c>
      <c r="E148" s="17"/>
      <c r="F148" s="17">
        <v>40</v>
      </c>
      <c r="G148" s="17">
        <f t="shared" si="39"/>
        <v>40</v>
      </c>
      <c r="H148" s="17"/>
      <c r="I148" s="17" t="s">
        <v>224</v>
      </c>
      <c r="J148" s="17"/>
      <c r="K148" s="17">
        <v>41</v>
      </c>
      <c r="L148" s="17">
        <f t="shared" si="40"/>
        <v>41</v>
      </c>
      <c r="M148" s="17"/>
      <c r="N148" s="17" t="s">
        <v>224</v>
      </c>
      <c r="O148" s="17"/>
      <c r="P148" s="17">
        <v>39</v>
      </c>
      <c r="Q148" s="17">
        <f t="shared" si="41"/>
        <v>39</v>
      </c>
      <c r="R148" s="17">
        <f t="shared" si="32"/>
        <v>39.833333333333336</v>
      </c>
      <c r="T148" s="7">
        <f t="shared" si="38"/>
        <v>2.1252393865813388E-4</v>
      </c>
      <c r="V148" s="30">
        <f>+claims!D148</f>
        <v>0</v>
      </c>
      <c r="W148" s="30">
        <f>+claims!E148</f>
        <v>0</v>
      </c>
      <c r="X148" s="30">
        <f>+claims!F148</f>
        <v>0</v>
      </c>
      <c r="Z148" s="7">
        <f t="shared" si="33"/>
        <v>0</v>
      </c>
      <c r="AA148" s="7">
        <f t="shared" si="34"/>
        <v>0</v>
      </c>
      <c r="AB148" s="7">
        <f t="shared" si="36"/>
        <v>0</v>
      </c>
      <c r="AD148" s="7">
        <f t="shared" si="37"/>
        <v>0</v>
      </c>
    </row>
    <row r="149" spans="1:30" hidden="1" outlineLevel="1">
      <c r="A149" t="s">
        <v>518</v>
      </c>
      <c r="B149" t="s">
        <v>516</v>
      </c>
      <c r="C149" s="17"/>
      <c r="D149" s="17" t="s">
        <v>530</v>
      </c>
      <c r="E149" s="17"/>
      <c r="F149" s="17">
        <v>28</v>
      </c>
      <c r="G149" s="17">
        <f>AVERAGE(C149:F149)</f>
        <v>28</v>
      </c>
      <c r="H149" s="17"/>
      <c r="I149" s="17" t="s">
        <v>516</v>
      </c>
      <c r="J149" s="17"/>
      <c r="K149" s="17">
        <v>28</v>
      </c>
      <c r="L149" s="17">
        <f>AVERAGE(H149:K149)</f>
        <v>28</v>
      </c>
      <c r="M149" s="17"/>
      <c r="N149" s="17" t="s">
        <v>516</v>
      </c>
      <c r="O149" s="17"/>
      <c r="P149" s="17">
        <v>28</v>
      </c>
      <c r="Q149" s="17">
        <f>AVERAGE(M149:P149)</f>
        <v>28</v>
      </c>
      <c r="R149" s="17">
        <f>IF(G149&gt;0,(+G149+(L149*2)+(Q149*3))/6,IF(L149&gt;0,((L149*2)+(Q149*3))/5,Q149))</f>
        <v>28</v>
      </c>
      <c r="T149" s="7">
        <f t="shared" si="38"/>
        <v>1.4938921211115686E-4</v>
      </c>
      <c r="V149" s="30">
        <f>+claims!D149</f>
        <v>0</v>
      </c>
      <c r="W149" s="30">
        <f>+claims!E149</f>
        <v>0</v>
      </c>
      <c r="X149" s="30">
        <f>+claims!F149</f>
        <v>0</v>
      </c>
      <c r="Z149" s="7">
        <f>IF(G149&gt;100,IF(V149&lt;1,0,+V149/G149),IF(V149&lt;1,0,+V149/100))</f>
        <v>0</v>
      </c>
      <c r="AA149" s="7">
        <f>IF(L149&gt;100,IF(W149&lt;1,0,+W149/L149),IF(W149&lt;1,0,+W149/100))</f>
        <v>0</v>
      </c>
      <c r="AB149" s="7">
        <f>IF(Q149&gt;100,IF(X149&lt;1,0,+X149/Q149),IF(X149&lt;1,0,+X149/100))</f>
        <v>0</v>
      </c>
      <c r="AD149" s="7">
        <f t="shared" si="37"/>
        <v>0</v>
      </c>
    </row>
    <row r="150" spans="1:30" hidden="1" outlineLevel="1">
      <c r="A150" t="s">
        <v>225</v>
      </c>
      <c r="B150" t="s">
        <v>226</v>
      </c>
      <c r="C150" s="17"/>
      <c r="D150" s="17" t="s">
        <v>226</v>
      </c>
      <c r="E150" s="17"/>
      <c r="F150" s="17">
        <v>36.5</v>
      </c>
      <c r="G150" s="17">
        <f t="shared" si="39"/>
        <v>36.5</v>
      </c>
      <c r="H150" s="17"/>
      <c r="I150" s="17" t="s">
        <v>226</v>
      </c>
      <c r="J150" s="17"/>
      <c r="K150" s="17">
        <v>35.5</v>
      </c>
      <c r="L150" s="17">
        <f t="shared" si="40"/>
        <v>35.5</v>
      </c>
      <c r="M150" s="17"/>
      <c r="N150" s="17" t="s">
        <v>226</v>
      </c>
      <c r="O150" s="17"/>
      <c r="P150" s="17">
        <v>35.5</v>
      </c>
      <c r="Q150" s="17">
        <f t="shared" si="41"/>
        <v>35.5</v>
      </c>
      <c r="R150" s="17">
        <f t="shared" si="32"/>
        <v>35.666666666666664</v>
      </c>
      <c r="T150" s="7">
        <f t="shared" si="38"/>
        <v>1.9029340114159267E-4</v>
      </c>
      <c r="V150" s="30">
        <f>+claims!D150</f>
        <v>0</v>
      </c>
      <c r="W150" s="30">
        <f>+claims!E150</f>
        <v>0</v>
      </c>
      <c r="X150" s="30">
        <f>+claims!F150</f>
        <v>0</v>
      </c>
      <c r="Z150" s="7">
        <f t="shared" si="33"/>
        <v>0</v>
      </c>
      <c r="AA150" s="7">
        <f t="shared" si="34"/>
        <v>0</v>
      </c>
      <c r="AB150" s="7">
        <f t="shared" si="36"/>
        <v>0</v>
      </c>
      <c r="AD150" s="7">
        <f t="shared" si="37"/>
        <v>0</v>
      </c>
    </row>
    <row r="151" spans="1:30" hidden="1" outlineLevel="1">
      <c r="A151" t="s">
        <v>227</v>
      </c>
      <c r="B151" t="s">
        <v>228</v>
      </c>
      <c r="C151" s="17"/>
      <c r="D151" s="17" t="s">
        <v>228</v>
      </c>
      <c r="E151" s="17"/>
      <c r="F151" s="17">
        <v>3</v>
      </c>
      <c r="G151" s="17">
        <f t="shared" si="39"/>
        <v>3</v>
      </c>
      <c r="H151" s="17"/>
      <c r="I151" s="17" t="s">
        <v>228</v>
      </c>
      <c r="J151" s="17"/>
      <c r="K151" s="17">
        <v>4</v>
      </c>
      <c r="L151" s="17">
        <f t="shared" si="40"/>
        <v>4</v>
      </c>
      <c r="M151" s="17"/>
      <c r="N151" s="17" t="s">
        <v>228</v>
      </c>
      <c r="O151" s="17"/>
      <c r="P151" s="17">
        <v>4</v>
      </c>
      <c r="Q151" s="17">
        <f t="shared" si="41"/>
        <v>4</v>
      </c>
      <c r="R151" s="17">
        <f t="shared" si="32"/>
        <v>3.8333333333333335</v>
      </c>
      <c r="T151" s="7">
        <f t="shared" si="38"/>
        <v>2.0452094515217904E-5</v>
      </c>
      <c r="V151" s="30">
        <f>+claims!D151</f>
        <v>0</v>
      </c>
      <c r="W151" s="30">
        <f>+claims!E151</f>
        <v>0</v>
      </c>
      <c r="X151" s="30">
        <f>+claims!F151</f>
        <v>0</v>
      </c>
      <c r="Z151" s="7">
        <f t="shared" si="33"/>
        <v>0</v>
      </c>
      <c r="AA151" s="7">
        <f t="shared" si="34"/>
        <v>0</v>
      </c>
      <c r="AB151" s="7">
        <f t="shared" si="36"/>
        <v>0</v>
      </c>
      <c r="AD151" s="7">
        <f t="shared" si="37"/>
        <v>0</v>
      </c>
    </row>
    <row r="152" spans="1:30" hidden="1" outlineLevel="1">
      <c r="A152" t="s">
        <v>229</v>
      </c>
      <c r="B152" t="s">
        <v>230</v>
      </c>
      <c r="C152" s="17"/>
      <c r="D152" s="17" t="s">
        <v>230</v>
      </c>
      <c r="E152" s="17"/>
      <c r="F152" s="17">
        <v>78.5</v>
      </c>
      <c r="G152" s="17">
        <f t="shared" si="39"/>
        <v>78.5</v>
      </c>
      <c r="H152" s="17"/>
      <c r="I152" s="17" t="s">
        <v>230</v>
      </c>
      <c r="J152" s="17"/>
      <c r="K152" s="17">
        <v>76</v>
      </c>
      <c r="L152" s="17">
        <f t="shared" si="40"/>
        <v>76</v>
      </c>
      <c r="M152" s="17"/>
      <c r="N152" s="17" t="s">
        <v>230</v>
      </c>
      <c r="O152" s="17"/>
      <c r="P152" s="17">
        <v>77.5</v>
      </c>
      <c r="Q152" s="17">
        <f t="shared" si="41"/>
        <v>77.5</v>
      </c>
      <c r="R152" s="17">
        <f t="shared" si="32"/>
        <v>77.166666666666671</v>
      </c>
      <c r="T152" s="7">
        <f t="shared" si="38"/>
        <v>4.1170955480634308E-4</v>
      </c>
      <c r="V152" s="30">
        <f>+claims!D152</f>
        <v>1</v>
      </c>
      <c r="W152" s="30">
        <f>+claims!E152</f>
        <v>0</v>
      </c>
      <c r="X152" s="30">
        <f>+claims!F152</f>
        <v>1</v>
      </c>
      <c r="Z152" s="7">
        <f t="shared" si="33"/>
        <v>0.01</v>
      </c>
      <c r="AA152" s="7">
        <f t="shared" si="34"/>
        <v>0</v>
      </c>
      <c r="AB152" s="7">
        <f t="shared" si="36"/>
        <v>0.01</v>
      </c>
      <c r="AD152" s="7">
        <f t="shared" si="37"/>
        <v>6.6666666666666671E-3</v>
      </c>
    </row>
    <row r="153" spans="1:30" hidden="1" outlineLevel="1">
      <c r="A153" t="s">
        <v>231</v>
      </c>
      <c r="B153" t="s">
        <v>232</v>
      </c>
      <c r="C153" s="17"/>
      <c r="D153" s="17" t="s">
        <v>232</v>
      </c>
      <c r="E153" s="17"/>
      <c r="F153" s="17">
        <v>459</v>
      </c>
      <c r="G153" s="17">
        <f t="shared" si="39"/>
        <v>459</v>
      </c>
      <c r="H153" s="17"/>
      <c r="I153" s="17" t="s">
        <v>232</v>
      </c>
      <c r="J153" s="17"/>
      <c r="K153" s="17">
        <v>464.5</v>
      </c>
      <c r="L153" s="17">
        <f t="shared" si="40"/>
        <v>464.5</v>
      </c>
      <c r="M153" s="17"/>
      <c r="N153" s="17" t="s">
        <v>232</v>
      </c>
      <c r="O153" s="17"/>
      <c r="P153" s="17">
        <v>421</v>
      </c>
      <c r="Q153" s="17">
        <f t="shared" si="41"/>
        <v>421</v>
      </c>
      <c r="R153" s="17">
        <f t="shared" si="32"/>
        <v>441.83333333333331</v>
      </c>
      <c r="T153" s="7">
        <f t="shared" si="38"/>
        <v>2.3573261982540289E-3</v>
      </c>
      <c r="V153" s="30">
        <f>+claims!D153</f>
        <v>19</v>
      </c>
      <c r="W153" s="30">
        <f>+claims!E153</f>
        <v>12</v>
      </c>
      <c r="X153" s="30">
        <f>+claims!F153</f>
        <v>17</v>
      </c>
      <c r="Z153" s="7">
        <f t="shared" si="33"/>
        <v>4.1394335511982572E-2</v>
      </c>
      <c r="AA153" s="7">
        <f t="shared" si="34"/>
        <v>2.5834230355220669E-2</v>
      </c>
      <c r="AB153" s="7">
        <f t="shared" si="36"/>
        <v>4.0380047505938245E-2</v>
      </c>
      <c r="AD153" s="7">
        <f t="shared" si="37"/>
        <v>3.5700489790039779E-2</v>
      </c>
    </row>
    <row r="154" spans="1:30" hidden="1" outlineLevel="1">
      <c r="A154" t="s">
        <v>233</v>
      </c>
      <c r="B154" t="s">
        <v>234</v>
      </c>
      <c r="C154" s="17"/>
      <c r="D154" s="17" t="s">
        <v>234</v>
      </c>
      <c r="E154" s="17"/>
      <c r="F154" s="17">
        <v>40</v>
      </c>
      <c r="G154" s="17">
        <f t="shared" si="39"/>
        <v>40</v>
      </c>
      <c r="H154" s="17"/>
      <c r="I154" s="17" t="s">
        <v>234</v>
      </c>
      <c r="J154" s="17"/>
      <c r="K154" s="17">
        <v>47.5</v>
      </c>
      <c r="L154" s="17">
        <f t="shared" si="40"/>
        <v>47.5</v>
      </c>
      <c r="M154" s="17"/>
      <c r="N154" s="17" t="s">
        <v>234</v>
      </c>
      <c r="O154" s="17"/>
      <c r="P154" s="17">
        <v>92.5</v>
      </c>
      <c r="Q154" s="17">
        <f t="shared" si="41"/>
        <v>92.5</v>
      </c>
      <c r="R154" s="17">
        <f t="shared" si="32"/>
        <v>68.75</v>
      </c>
      <c r="T154" s="7">
        <f t="shared" si="38"/>
        <v>3.6680386902292981E-4</v>
      </c>
      <c r="V154" s="30">
        <f>+claims!D154</f>
        <v>1</v>
      </c>
      <c r="W154" s="30">
        <f>+claims!E154</f>
        <v>1</v>
      </c>
      <c r="X154" s="30">
        <f>+claims!F154</f>
        <v>1</v>
      </c>
      <c r="Z154" s="7">
        <f t="shared" si="33"/>
        <v>0.01</v>
      </c>
      <c r="AA154" s="7">
        <f t="shared" si="34"/>
        <v>0.01</v>
      </c>
      <c r="AB154" s="7">
        <f t="shared" si="36"/>
        <v>0.01</v>
      </c>
      <c r="AD154" s="7">
        <f t="shared" si="37"/>
        <v>0.01</v>
      </c>
    </row>
    <row r="155" spans="1:30" hidden="1" outlineLevel="1">
      <c r="A155" t="s">
        <v>235</v>
      </c>
      <c r="B155" t="s">
        <v>236</v>
      </c>
      <c r="C155" s="17"/>
      <c r="D155" s="17" t="s">
        <v>236</v>
      </c>
      <c r="E155" s="17"/>
      <c r="F155" s="17">
        <v>71</v>
      </c>
      <c r="G155" s="17">
        <f t="shared" si="39"/>
        <v>71</v>
      </c>
      <c r="H155" s="17"/>
      <c r="I155" s="17" t="s">
        <v>236</v>
      </c>
      <c r="J155" s="17"/>
      <c r="K155" s="17">
        <v>71</v>
      </c>
      <c r="L155" s="17">
        <f t="shared" si="40"/>
        <v>71</v>
      </c>
      <c r="M155" s="17"/>
      <c r="N155" s="17" t="s">
        <v>236</v>
      </c>
      <c r="O155" s="17"/>
      <c r="P155" s="17">
        <v>65</v>
      </c>
      <c r="Q155" s="17">
        <f t="shared" si="41"/>
        <v>65</v>
      </c>
      <c r="R155" s="17">
        <f t="shared" si="32"/>
        <v>68</v>
      </c>
      <c r="T155" s="7">
        <f t="shared" si="38"/>
        <v>3.628023722699524E-4</v>
      </c>
      <c r="V155" s="30">
        <f>+claims!D155</f>
        <v>3</v>
      </c>
      <c r="W155" s="30">
        <f>+claims!E155</f>
        <v>1</v>
      </c>
      <c r="X155" s="30">
        <f>+claims!F155</f>
        <v>0</v>
      </c>
      <c r="Z155" s="7">
        <f t="shared" si="33"/>
        <v>0.03</v>
      </c>
      <c r="AA155" s="7">
        <f t="shared" si="34"/>
        <v>0.01</v>
      </c>
      <c r="AB155" s="7">
        <f t="shared" si="36"/>
        <v>0</v>
      </c>
      <c r="AD155" s="7">
        <f t="shared" si="37"/>
        <v>8.3333333333333332E-3</v>
      </c>
    </row>
    <row r="156" spans="1:30" hidden="1" outlineLevel="1">
      <c r="A156" t="s">
        <v>237</v>
      </c>
      <c r="B156" t="s">
        <v>238</v>
      </c>
      <c r="C156" s="17"/>
      <c r="D156" s="17" t="s">
        <v>238</v>
      </c>
      <c r="E156" s="17"/>
      <c r="F156" s="17">
        <v>55.5</v>
      </c>
      <c r="G156" s="17">
        <f t="shared" si="39"/>
        <v>55.5</v>
      </c>
      <c r="H156" s="17"/>
      <c r="I156" s="17" t="s">
        <v>238</v>
      </c>
      <c r="J156" s="17"/>
      <c r="K156" s="17">
        <v>50.5</v>
      </c>
      <c r="L156" s="17">
        <f t="shared" si="40"/>
        <v>50.5</v>
      </c>
      <c r="M156" s="17"/>
      <c r="N156" s="17" t="s">
        <v>238</v>
      </c>
      <c r="O156" s="17"/>
      <c r="P156" s="17">
        <v>50</v>
      </c>
      <c r="Q156" s="17">
        <f t="shared" si="41"/>
        <v>50</v>
      </c>
      <c r="R156" s="17">
        <f t="shared" si="32"/>
        <v>51.083333333333336</v>
      </c>
      <c r="T156" s="7">
        <f t="shared" si="38"/>
        <v>2.7254638995279513E-4</v>
      </c>
      <c r="V156" s="30">
        <f>+claims!D156</f>
        <v>0</v>
      </c>
      <c r="W156" s="30">
        <f>+claims!E156</f>
        <v>1</v>
      </c>
      <c r="X156" s="30">
        <f>+claims!F156</f>
        <v>0</v>
      </c>
      <c r="Z156" s="7">
        <f t="shared" si="33"/>
        <v>0</v>
      </c>
      <c r="AA156" s="7">
        <f t="shared" si="34"/>
        <v>0.01</v>
      </c>
      <c r="AB156" s="7">
        <f t="shared" si="36"/>
        <v>0</v>
      </c>
      <c r="AD156" s="7">
        <f t="shared" si="37"/>
        <v>3.3333333333333335E-3</v>
      </c>
    </row>
    <row r="157" spans="1:30" hidden="1" outlineLevel="1">
      <c r="A157" t="s">
        <v>239</v>
      </c>
      <c r="B157" t="s">
        <v>240</v>
      </c>
      <c r="C157" s="17"/>
      <c r="D157" s="17" t="s">
        <v>240</v>
      </c>
      <c r="E157" s="17"/>
      <c r="F157" s="17">
        <v>9</v>
      </c>
      <c r="G157" s="17">
        <f t="shared" si="39"/>
        <v>9</v>
      </c>
      <c r="H157" s="17"/>
      <c r="I157" s="17" t="s">
        <v>240</v>
      </c>
      <c r="J157" s="17"/>
      <c r="K157" s="17">
        <v>10</v>
      </c>
      <c r="L157" s="17">
        <f t="shared" si="40"/>
        <v>10</v>
      </c>
      <c r="M157" s="17"/>
      <c r="N157" s="17" t="s">
        <v>240</v>
      </c>
      <c r="O157" s="17"/>
      <c r="P157" s="17">
        <v>12</v>
      </c>
      <c r="Q157" s="17">
        <f t="shared" si="41"/>
        <v>12</v>
      </c>
      <c r="R157" s="17">
        <f t="shared" si="32"/>
        <v>10.833333333333334</v>
      </c>
      <c r="T157" s="7">
        <f t="shared" si="38"/>
        <v>5.7799397543007126E-5</v>
      </c>
      <c r="V157" s="30">
        <f>+claims!D157</f>
        <v>0</v>
      </c>
      <c r="W157" s="30">
        <f>+claims!E157</f>
        <v>0</v>
      </c>
      <c r="X157" s="30">
        <f>+claims!F157</f>
        <v>0</v>
      </c>
      <c r="Z157" s="7">
        <f t="shared" si="33"/>
        <v>0</v>
      </c>
      <c r="AA157" s="7">
        <f t="shared" si="34"/>
        <v>0</v>
      </c>
      <c r="AB157" s="7">
        <f t="shared" si="36"/>
        <v>0</v>
      </c>
      <c r="AD157" s="7">
        <f t="shared" si="37"/>
        <v>0</v>
      </c>
    </row>
    <row r="158" spans="1:30" hidden="1" outlineLevel="1">
      <c r="A158" t="s">
        <v>241</v>
      </c>
      <c r="B158" t="s">
        <v>242</v>
      </c>
      <c r="C158" s="17"/>
      <c r="D158" s="17" t="s">
        <v>242</v>
      </c>
      <c r="E158" s="17"/>
      <c r="F158" s="17">
        <v>43</v>
      </c>
      <c r="G158" s="17">
        <f t="shared" si="39"/>
        <v>43</v>
      </c>
      <c r="H158" s="17"/>
      <c r="I158" s="17" t="s">
        <v>242</v>
      </c>
      <c r="J158" s="17"/>
      <c r="K158" s="17">
        <v>45</v>
      </c>
      <c r="L158" s="17">
        <f t="shared" si="40"/>
        <v>45</v>
      </c>
      <c r="M158" s="17"/>
      <c r="N158" s="17" t="s">
        <v>242</v>
      </c>
      <c r="O158" s="17"/>
      <c r="P158" s="17">
        <v>45</v>
      </c>
      <c r="Q158" s="17">
        <f t="shared" si="41"/>
        <v>45</v>
      </c>
      <c r="R158" s="17">
        <f t="shared" si="32"/>
        <v>44.666666666666664</v>
      </c>
      <c r="T158" s="7">
        <f t="shared" si="38"/>
        <v>2.3831136217732166E-4</v>
      </c>
      <c r="V158" s="30">
        <f>+claims!D158</f>
        <v>0</v>
      </c>
      <c r="W158" s="30">
        <f>+claims!E158</f>
        <v>0</v>
      </c>
      <c r="X158" s="30">
        <f>+claims!F158</f>
        <v>0</v>
      </c>
      <c r="Z158" s="7">
        <f t="shared" si="33"/>
        <v>0</v>
      </c>
      <c r="AA158" s="7">
        <f t="shared" si="34"/>
        <v>0</v>
      </c>
      <c r="AB158" s="7">
        <f t="shared" si="36"/>
        <v>0</v>
      </c>
      <c r="AD158" s="7">
        <f t="shared" si="37"/>
        <v>0</v>
      </c>
    </row>
    <row r="159" spans="1:30" hidden="1" outlineLevel="1">
      <c r="A159" t="s">
        <v>243</v>
      </c>
      <c r="B159" t="s">
        <v>244</v>
      </c>
      <c r="C159" s="17"/>
      <c r="D159" s="17" t="s">
        <v>244</v>
      </c>
      <c r="E159" s="17"/>
      <c r="F159" s="17">
        <v>93</v>
      </c>
      <c r="G159" s="17">
        <f t="shared" si="39"/>
        <v>93</v>
      </c>
      <c r="H159" s="17"/>
      <c r="I159" s="17" t="s">
        <v>244</v>
      </c>
      <c r="J159" s="17"/>
      <c r="K159" s="17">
        <v>95</v>
      </c>
      <c r="L159" s="17">
        <f t="shared" si="40"/>
        <v>95</v>
      </c>
      <c r="M159" s="17"/>
      <c r="N159" s="17" t="s">
        <v>244</v>
      </c>
      <c r="O159" s="17"/>
      <c r="P159" s="17">
        <v>92</v>
      </c>
      <c r="Q159" s="17">
        <f t="shared" si="41"/>
        <v>92</v>
      </c>
      <c r="R159" s="17">
        <f t="shared" si="32"/>
        <v>93.166666666666671</v>
      </c>
      <c r="T159" s="7">
        <f t="shared" si="38"/>
        <v>4.9707481886986126E-4</v>
      </c>
      <c r="V159" s="30">
        <f>+claims!D159</f>
        <v>2</v>
      </c>
      <c r="W159" s="30">
        <f>+claims!E159</f>
        <v>0</v>
      </c>
      <c r="X159" s="30">
        <f>+claims!F159</f>
        <v>2</v>
      </c>
      <c r="Z159" s="7">
        <f t="shared" si="33"/>
        <v>0.02</v>
      </c>
      <c r="AA159" s="7">
        <f t="shared" si="34"/>
        <v>0</v>
      </c>
      <c r="AB159" s="7">
        <f t="shared" si="36"/>
        <v>0.02</v>
      </c>
      <c r="AD159" s="7">
        <f t="shared" si="37"/>
        <v>1.3333333333333334E-2</v>
      </c>
    </row>
    <row r="160" spans="1:30" hidden="1" outlineLevel="1">
      <c r="A160" t="s">
        <v>245</v>
      </c>
      <c r="B160" t="s">
        <v>246</v>
      </c>
      <c r="C160" s="17"/>
      <c r="D160" s="17" t="s">
        <v>246</v>
      </c>
      <c r="E160" s="17"/>
      <c r="F160" s="17">
        <v>148.5</v>
      </c>
      <c r="G160" s="17">
        <f t="shared" si="39"/>
        <v>148.5</v>
      </c>
      <c r="H160" s="17"/>
      <c r="I160" s="17" t="s">
        <v>246</v>
      </c>
      <c r="J160" s="17"/>
      <c r="K160" s="17">
        <v>138</v>
      </c>
      <c r="L160" s="17">
        <f t="shared" si="40"/>
        <v>138</v>
      </c>
      <c r="M160" s="17"/>
      <c r="N160" s="17" t="s">
        <v>246</v>
      </c>
      <c r="O160" s="17"/>
      <c r="P160" s="17">
        <v>143</v>
      </c>
      <c r="Q160" s="17">
        <f t="shared" si="41"/>
        <v>143</v>
      </c>
      <c r="R160" s="17">
        <f t="shared" si="32"/>
        <v>142.25</v>
      </c>
      <c r="T160" s="7">
        <f t="shared" si="38"/>
        <v>7.5895055081471664E-4</v>
      </c>
      <c r="V160" s="30">
        <f>+claims!D160</f>
        <v>3</v>
      </c>
      <c r="W160" s="30">
        <f>+claims!E160</f>
        <v>1</v>
      </c>
      <c r="X160" s="30">
        <f>+claims!F160</f>
        <v>4</v>
      </c>
      <c r="Z160" s="7">
        <f t="shared" si="33"/>
        <v>2.0202020202020204E-2</v>
      </c>
      <c r="AA160" s="7">
        <f t="shared" si="34"/>
        <v>7.246376811594203E-3</v>
      </c>
      <c r="AB160" s="7">
        <f t="shared" si="36"/>
        <v>2.7972027972027972E-2</v>
      </c>
      <c r="AD160" s="7">
        <f t="shared" si="37"/>
        <v>1.9768476290215421E-2</v>
      </c>
    </row>
    <row r="161" spans="1:30" hidden="1" outlineLevel="1">
      <c r="A161" t="s">
        <v>247</v>
      </c>
      <c r="B161" t="s">
        <v>248</v>
      </c>
      <c r="C161" s="17"/>
      <c r="D161" s="17" t="s">
        <v>248</v>
      </c>
      <c r="E161" s="17"/>
      <c r="F161" s="17">
        <v>41</v>
      </c>
      <c r="G161" s="17">
        <f t="shared" si="39"/>
        <v>41</v>
      </c>
      <c r="H161" s="17"/>
      <c r="I161" s="17" t="s">
        <v>248</v>
      </c>
      <c r="J161" s="17"/>
      <c r="K161" s="17">
        <v>42</v>
      </c>
      <c r="L161" s="17">
        <f t="shared" si="40"/>
        <v>42</v>
      </c>
      <c r="M161" s="17"/>
      <c r="N161" s="17" t="s">
        <v>248</v>
      </c>
      <c r="O161" s="17"/>
      <c r="P161" s="17">
        <v>41</v>
      </c>
      <c r="Q161" s="17">
        <f t="shared" si="41"/>
        <v>41</v>
      </c>
      <c r="R161" s="17">
        <f t="shared" si="32"/>
        <v>41.333333333333336</v>
      </c>
      <c r="T161" s="7">
        <f t="shared" si="38"/>
        <v>2.2052693216408873E-4</v>
      </c>
      <c r="V161" s="30">
        <f>+claims!D161</f>
        <v>1</v>
      </c>
      <c r="W161" s="30">
        <f>+claims!E161</f>
        <v>0</v>
      </c>
      <c r="X161" s="30">
        <f>+claims!F161</f>
        <v>0</v>
      </c>
      <c r="Z161" s="7">
        <f t="shared" si="33"/>
        <v>0.01</v>
      </c>
      <c r="AA161" s="7">
        <f t="shared" si="34"/>
        <v>0</v>
      </c>
      <c r="AB161" s="7">
        <f t="shared" si="36"/>
        <v>0</v>
      </c>
      <c r="AD161" s="7">
        <f t="shared" si="37"/>
        <v>1.6666666666666668E-3</v>
      </c>
    </row>
    <row r="162" spans="1:30" hidden="1" outlineLevel="1">
      <c r="A162" t="s">
        <v>249</v>
      </c>
      <c r="B162" t="s">
        <v>250</v>
      </c>
      <c r="C162" s="17"/>
      <c r="D162" s="17" t="s">
        <v>250</v>
      </c>
      <c r="E162" s="17"/>
      <c r="F162" s="17">
        <v>13.5</v>
      </c>
      <c r="G162" s="17">
        <f t="shared" si="39"/>
        <v>13.5</v>
      </c>
      <c r="H162" s="17"/>
      <c r="I162" s="17" t="s">
        <v>250</v>
      </c>
      <c r="J162" s="17"/>
      <c r="K162" s="17">
        <v>11</v>
      </c>
      <c r="L162" s="17">
        <f t="shared" si="40"/>
        <v>11</v>
      </c>
      <c r="M162" s="17"/>
      <c r="N162" s="17" t="s">
        <v>250</v>
      </c>
      <c r="O162" s="17"/>
      <c r="P162" s="17">
        <v>15</v>
      </c>
      <c r="Q162" s="17">
        <f t="shared" si="41"/>
        <v>15</v>
      </c>
      <c r="R162" s="17">
        <f t="shared" si="32"/>
        <v>13.416666666666666</v>
      </c>
      <c r="T162" s="7">
        <f t="shared" si="38"/>
        <v>7.1582330803262665E-5</v>
      </c>
      <c r="V162" s="30">
        <f>+claims!D162</f>
        <v>0</v>
      </c>
      <c r="W162" s="30">
        <f>+claims!E162</f>
        <v>0</v>
      </c>
      <c r="X162" s="30">
        <f>+claims!F162</f>
        <v>0</v>
      </c>
      <c r="Z162" s="7">
        <f t="shared" si="33"/>
        <v>0</v>
      </c>
      <c r="AA162" s="7">
        <f t="shared" si="34"/>
        <v>0</v>
      </c>
      <c r="AB162" s="7">
        <f t="shared" si="36"/>
        <v>0</v>
      </c>
      <c r="AD162" s="7">
        <f t="shared" si="37"/>
        <v>0</v>
      </c>
    </row>
    <row r="163" spans="1:30" hidden="1" outlineLevel="1">
      <c r="A163" t="s">
        <v>251</v>
      </c>
      <c r="B163" t="s">
        <v>252</v>
      </c>
      <c r="C163" s="17"/>
      <c r="D163" s="17" t="s">
        <v>252</v>
      </c>
      <c r="E163" s="17"/>
      <c r="F163" s="17">
        <v>7</v>
      </c>
      <c r="G163" s="17">
        <f t="shared" si="39"/>
        <v>7</v>
      </c>
      <c r="H163" s="17"/>
      <c r="I163" s="17" t="s">
        <v>252</v>
      </c>
      <c r="J163" s="17"/>
      <c r="K163" s="17">
        <v>9</v>
      </c>
      <c r="L163" s="17">
        <f t="shared" si="40"/>
        <v>9</v>
      </c>
      <c r="M163" s="17"/>
      <c r="N163" s="17" t="s">
        <v>252</v>
      </c>
      <c r="O163" s="17"/>
      <c r="P163" s="17">
        <v>8</v>
      </c>
      <c r="Q163" s="17">
        <f t="shared" si="41"/>
        <v>8</v>
      </c>
      <c r="R163" s="17">
        <f t="shared" si="32"/>
        <v>8.1666666666666661</v>
      </c>
      <c r="T163" s="7">
        <f t="shared" si="38"/>
        <v>4.3571853532420753E-5</v>
      </c>
      <c r="V163" s="30">
        <f>+claims!D163</f>
        <v>0</v>
      </c>
      <c r="W163" s="30">
        <f>+claims!E163</f>
        <v>0</v>
      </c>
      <c r="X163" s="30">
        <f>+claims!F163</f>
        <v>0</v>
      </c>
      <c r="Z163" s="7">
        <f t="shared" si="33"/>
        <v>0</v>
      </c>
      <c r="AA163" s="7">
        <f t="shared" si="34"/>
        <v>0</v>
      </c>
      <c r="AB163" s="7">
        <f t="shared" si="36"/>
        <v>0</v>
      </c>
      <c r="AD163" s="7">
        <f t="shared" si="37"/>
        <v>0</v>
      </c>
    </row>
    <row r="164" spans="1:30" hidden="1" outlineLevel="1">
      <c r="A164" t="s">
        <v>253</v>
      </c>
      <c r="B164" t="s">
        <v>254</v>
      </c>
      <c r="C164" s="17"/>
      <c r="D164" s="17" t="s">
        <v>254</v>
      </c>
      <c r="E164" s="17"/>
      <c r="F164" s="17">
        <v>105</v>
      </c>
      <c r="G164" s="17">
        <f t="shared" si="39"/>
        <v>105</v>
      </c>
      <c r="H164" s="17"/>
      <c r="I164" s="17" t="s">
        <v>254</v>
      </c>
      <c r="J164" s="17"/>
      <c r="K164" s="17">
        <v>103</v>
      </c>
      <c r="L164" s="17">
        <f t="shared" si="40"/>
        <v>103</v>
      </c>
      <c r="M164" s="17"/>
      <c r="N164" s="17" t="s">
        <v>254</v>
      </c>
      <c r="O164" s="17"/>
      <c r="P164" s="17">
        <v>103</v>
      </c>
      <c r="Q164" s="17">
        <f t="shared" si="41"/>
        <v>103</v>
      </c>
      <c r="R164" s="17">
        <f t="shared" si="32"/>
        <v>103.33333333333333</v>
      </c>
      <c r="T164" s="7">
        <f t="shared" si="38"/>
        <v>5.5131733041022181E-4</v>
      </c>
      <c r="V164" s="30">
        <f>+claims!D164</f>
        <v>3</v>
      </c>
      <c r="W164" s="30">
        <f>+claims!E164</f>
        <v>1</v>
      </c>
      <c r="X164" s="30">
        <f>+claims!F164</f>
        <v>1</v>
      </c>
      <c r="Z164" s="7">
        <f t="shared" si="33"/>
        <v>2.8571428571428571E-2</v>
      </c>
      <c r="AA164" s="7">
        <f t="shared" si="34"/>
        <v>9.7087378640776691E-3</v>
      </c>
      <c r="AB164" s="7">
        <f t="shared" si="36"/>
        <v>9.7087378640776691E-3</v>
      </c>
      <c r="AD164" s="7">
        <f t="shared" si="37"/>
        <v>1.2852519648636153E-2</v>
      </c>
    </row>
    <row r="165" spans="1:30" hidden="1" outlineLevel="1">
      <c r="A165" t="s">
        <v>255</v>
      </c>
      <c r="B165" t="s">
        <v>256</v>
      </c>
      <c r="C165" s="17"/>
      <c r="D165" s="17" t="s">
        <v>256</v>
      </c>
      <c r="E165" s="17"/>
      <c r="F165" s="17">
        <v>12</v>
      </c>
      <c r="G165" s="17">
        <f t="shared" si="39"/>
        <v>12</v>
      </c>
      <c r="H165" s="17"/>
      <c r="I165" s="17" t="s">
        <v>256</v>
      </c>
      <c r="J165" s="17"/>
      <c r="K165" s="17">
        <v>11.5</v>
      </c>
      <c r="L165" s="17">
        <f t="shared" si="40"/>
        <v>11.5</v>
      </c>
      <c r="M165" s="17"/>
      <c r="N165" s="17" t="s">
        <v>256</v>
      </c>
      <c r="O165" s="17"/>
      <c r="P165" s="17">
        <v>12</v>
      </c>
      <c r="Q165" s="17">
        <f t="shared" si="41"/>
        <v>12</v>
      </c>
      <c r="R165" s="17">
        <f t="shared" si="32"/>
        <v>11.833333333333334</v>
      </c>
      <c r="T165" s="7">
        <f t="shared" si="38"/>
        <v>6.3134726546977009E-5</v>
      </c>
      <c r="V165" s="30">
        <f>+claims!D165</f>
        <v>0</v>
      </c>
      <c r="W165" s="30">
        <f>+claims!E165</f>
        <v>0</v>
      </c>
      <c r="X165" s="30">
        <f>+claims!F165</f>
        <v>0</v>
      </c>
      <c r="Z165" s="7">
        <f t="shared" si="33"/>
        <v>0</v>
      </c>
      <c r="AA165" s="7">
        <f t="shared" si="34"/>
        <v>0</v>
      </c>
      <c r="AB165" s="7">
        <f t="shared" si="36"/>
        <v>0</v>
      </c>
      <c r="AD165" s="7">
        <f t="shared" si="37"/>
        <v>0</v>
      </c>
    </row>
    <row r="166" spans="1:30" hidden="1" outlineLevel="1">
      <c r="A166" t="s">
        <v>257</v>
      </c>
      <c r="B166" t="s">
        <v>258</v>
      </c>
      <c r="C166" s="17"/>
      <c r="D166" s="17" t="s">
        <v>258</v>
      </c>
      <c r="E166" s="17"/>
      <c r="F166" s="17">
        <v>8</v>
      </c>
      <c r="G166" s="17">
        <f t="shared" si="39"/>
        <v>8</v>
      </c>
      <c r="H166" s="17"/>
      <c r="I166" s="17" t="s">
        <v>258</v>
      </c>
      <c r="J166" s="17"/>
      <c r="K166" s="17">
        <v>9</v>
      </c>
      <c r="L166" s="17">
        <f t="shared" si="40"/>
        <v>9</v>
      </c>
      <c r="M166" s="17"/>
      <c r="N166" s="17" t="s">
        <v>258</v>
      </c>
      <c r="O166" s="17"/>
      <c r="P166" s="17">
        <v>8</v>
      </c>
      <c r="Q166" s="17">
        <f t="shared" si="41"/>
        <v>8</v>
      </c>
      <c r="R166" s="17">
        <f t="shared" si="32"/>
        <v>8.3333333333333339</v>
      </c>
      <c r="T166" s="7">
        <f t="shared" si="38"/>
        <v>4.4461075033082408E-5</v>
      </c>
      <c r="V166" s="30">
        <f>+claims!D166</f>
        <v>0</v>
      </c>
      <c r="W166" s="30">
        <f>+claims!E166</f>
        <v>0</v>
      </c>
      <c r="X166" s="30">
        <f>+claims!F166</f>
        <v>0</v>
      </c>
      <c r="Z166" s="7">
        <f t="shared" si="33"/>
        <v>0</v>
      </c>
      <c r="AA166" s="7">
        <f t="shared" si="34"/>
        <v>0</v>
      </c>
      <c r="AB166" s="7">
        <f t="shared" si="36"/>
        <v>0</v>
      </c>
      <c r="AD166" s="7">
        <f t="shared" si="37"/>
        <v>0</v>
      </c>
    </row>
    <row r="167" spans="1:30" hidden="1" outlineLevel="1">
      <c r="A167" t="s">
        <v>259</v>
      </c>
      <c r="B167" t="s">
        <v>260</v>
      </c>
      <c r="C167" s="17"/>
      <c r="D167" s="17" t="s">
        <v>260</v>
      </c>
      <c r="E167" s="17"/>
      <c r="F167" s="17">
        <v>11</v>
      </c>
      <c r="G167" s="17">
        <f t="shared" si="39"/>
        <v>11</v>
      </c>
      <c r="H167" s="17"/>
      <c r="I167" s="17" t="s">
        <v>260</v>
      </c>
      <c r="J167" s="17"/>
      <c r="K167" s="17">
        <v>12</v>
      </c>
      <c r="L167" s="17">
        <f t="shared" si="40"/>
        <v>12</v>
      </c>
      <c r="M167" s="17"/>
      <c r="N167" s="17" t="s">
        <v>260</v>
      </c>
      <c r="O167" s="17"/>
      <c r="P167" s="17">
        <v>12</v>
      </c>
      <c r="Q167" s="17">
        <f t="shared" si="41"/>
        <v>12</v>
      </c>
      <c r="R167" s="17">
        <f t="shared" si="32"/>
        <v>11.833333333333334</v>
      </c>
      <c r="T167" s="7">
        <f t="shared" si="38"/>
        <v>6.3134726546977009E-5</v>
      </c>
      <c r="V167" s="30">
        <f>+claims!D167</f>
        <v>0</v>
      </c>
      <c r="W167" s="30">
        <f>+claims!E167</f>
        <v>0</v>
      </c>
      <c r="X167" s="30">
        <f>+claims!F167</f>
        <v>1</v>
      </c>
      <c r="Z167" s="7">
        <f t="shared" si="33"/>
        <v>0</v>
      </c>
      <c r="AA167" s="7">
        <f t="shared" si="34"/>
        <v>0</v>
      </c>
      <c r="AB167" s="7">
        <f t="shared" si="36"/>
        <v>0.01</v>
      </c>
      <c r="AD167" s="7">
        <f t="shared" si="37"/>
        <v>5.0000000000000001E-3</v>
      </c>
    </row>
    <row r="168" spans="1:30" hidden="1" outlineLevel="1">
      <c r="A168" t="s">
        <v>509</v>
      </c>
      <c r="B168" t="s">
        <v>510</v>
      </c>
      <c r="C168" s="17"/>
      <c r="D168" s="17" t="s">
        <v>510</v>
      </c>
      <c r="E168" s="17"/>
      <c r="F168" s="17">
        <v>2</v>
      </c>
      <c r="G168" s="17">
        <f t="shared" si="39"/>
        <v>2</v>
      </c>
      <c r="H168" s="17"/>
      <c r="I168" s="17" t="s">
        <v>510</v>
      </c>
      <c r="J168" s="17"/>
      <c r="K168" s="17">
        <v>2</v>
      </c>
      <c r="L168" s="17">
        <f t="shared" si="40"/>
        <v>2</v>
      </c>
      <c r="M168" s="17"/>
      <c r="N168" s="17" t="s">
        <v>510</v>
      </c>
      <c r="O168" s="17"/>
      <c r="P168" s="17">
        <v>2</v>
      </c>
      <c r="Q168" s="17">
        <f>AVERAGE(M168:P168)</f>
        <v>2</v>
      </c>
      <c r="R168" s="17">
        <f>IF(G168&gt;0,(+G168+(L168*2)+(Q168*3))/6,IF(L168&gt;0,((L168*2)+(Q168*3))/5,Q168))</f>
        <v>2</v>
      </c>
      <c r="T168" s="7">
        <f t="shared" si="38"/>
        <v>1.0670658007939776E-5</v>
      </c>
      <c r="V168" s="30">
        <f>+claims!D168</f>
        <v>0</v>
      </c>
      <c r="W168" s="30">
        <f>+claims!E168</f>
        <v>0</v>
      </c>
      <c r="X168" s="30">
        <f>+claims!F168</f>
        <v>0</v>
      </c>
      <c r="Z168" s="7">
        <f>IF(G168&gt;100,IF(V168&lt;1,0,+V168/G168),IF(V168&lt;1,0,+V168/100))</f>
        <v>0</v>
      </c>
      <c r="AA168" s="7">
        <f>IF(L168&gt;100,IF(W168&lt;1,0,+W168/L168),IF(W168&lt;1,0,+W168/100))</f>
        <v>0</v>
      </c>
      <c r="AB168" s="7">
        <f>IF(Q168&gt;100,IF(X168&lt;1,0,+X168/Q168),IF(X168&lt;1,0,+X168/100))</f>
        <v>0</v>
      </c>
      <c r="AD168" s="7">
        <f t="shared" si="37"/>
        <v>0</v>
      </c>
    </row>
    <row r="169" spans="1:30" hidden="1" outlineLevel="1">
      <c r="A169" t="s">
        <v>261</v>
      </c>
      <c r="B169" t="s">
        <v>262</v>
      </c>
      <c r="C169" s="17"/>
      <c r="D169" s="17" t="s">
        <v>262</v>
      </c>
      <c r="E169" s="17"/>
      <c r="F169" s="17">
        <v>625</v>
      </c>
      <c r="G169" s="17">
        <f t="shared" si="39"/>
        <v>625</v>
      </c>
      <c r="H169" s="17"/>
      <c r="I169" s="17" t="s">
        <v>262</v>
      </c>
      <c r="J169" s="17"/>
      <c r="K169" s="17">
        <v>640.5</v>
      </c>
      <c r="L169" s="17">
        <f t="shared" si="40"/>
        <v>640.5</v>
      </c>
      <c r="M169" s="17"/>
      <c r="N169" s="17" t="s">
        <v>262</v>
      </c>
      <c r="O169" s="17"/>
      <c r="P169" s="17">
        <v>628.5</v>
      </c>
      <c r="Q169" s="17">
        <f t="shared" si="41"/>
        <v>628.5</v>
      </c>
      <c r="R169" s="17">
        <f t="shared" ref="R169:R232" si="42">IF(G169&gt;0,(+G169+(L169*2)+(Q169*3))/6,IF(L169&gt;0,((L169*2)+(Q169*3))/5,Q169))</f>
        <v>631.91666666666663</v>
      </c>
      <c r="T169" s="7">
        <f t="shared" si="38"/>
        <v>3.3714833197586382E-3</v>
      </c>
      <c r="V169" s="30">
        <f>+claims!D169</f>
        <v>1</v>
      </c>
      <c r="W169" s="30">
        <f>+claims!E169</f>
        <v>5</v>
      </c>
      <c r="X169" s="30">
        <f>+claims!F169</f>
        <v>1</v>
      </c>
      <c r="Z169" s="7">
        <f t="shared" si="33"/>
        <v>1.6000000000000001E-3</v>
      </c>
      <c r="AA169" s="7">
        <f t="shared" si="34"/>
        <v>7.8064012490241998E-3</v>
      </c>
      <c r="AB169" s="7">
        <f t="shared" si="36"/>
        <v>1.5910898965791568E-3</v>
      </c>
      <c r="AD169" s="7">
        <f t="shared" si="37"/>
        <v>3.6643453646309789E-3</v>
      </c>
    </row>
    <row r="170" spans="1:30" hidden="1" outlineLevel="1">
      <c r="A170" t="s">
        <v>263</v>
      </c>
      <c r="B170" t="s">
        <v>264</v>
      </c>
      <c r="C170" s="17"/>
      <c r="D170" s="17" t="s">
        <v>264</v>
      </c>
      <c r="E170" s="17"/>
      <c r="F170" s="17">
        <v>14</v>
      </c>
      <c r="G170" s="17">
        <f t="shared" si="39"/>
        <v>14</v>
      </c>
      <c r="H170" s="17"/>
      <c r="I170" s="17" t="s">
        <v>264</v>
      </c>
      <c r="J170" s="17"/>
      <c r="K170" s="17">
        <v>13</v>
      </c>
      <c r="L170" s="17">
        <f t="shared" si="40"/>
        <v>13</v>
      </c>
      <c r="M170" s="17"/>
      <c r="N170" s="17" t="s">
        <v>264</v>
      </c>
      <c r="O170" s="17"/>
      <c r="P170" s="17">
        <v>14</v>
      </c>
      <c r="Q170" s="17">
        <f t="shared" si="41"/>
        <v>14</v>
      </c>
      <c r="R170" s="17">
        <f t="shared" si="42"/>
        <v>13.666666666666666</v>
      </c>
      <c r="T170" s="7">
        <f t="shared" si="38"/>
        <v>7.2916163054255134E-5</v>
      </c>
      <c r="V170" s="30">
        <f>+claims!D170</f>
        <v>0</v>
      </c>
      <c r="W170" s="30">
        <f>+claims!E170</f>
        <v>0</v>
      </c>
      <c r="X170" s="30">
        <f>+claims!F170</f>
        <v>0</v>
      </c>
      <c r="Z170" s="7">
        <f t="shared" si="33"/>
        <v>0</v>
      </c>
      <c r="AA170" s="7">
        <f t="shared" si="34"/>
        <v>0</v>
      </c>
      <c r="AB170" s="7">
        <f t="shared" si="36"/>
        <v>0</v>
      </c>
      <c r="AD170" s="7">
        <f t="shared" si="37"/>
        <v>0</v>
      </c>
    </row>
    <row r="171" spans="1:30" hidden="1" outlineLevel="1">
      <c r="A171" t="s">
        <v>265</v>
      </c>
      <c r="B171" t="s">
        <v>266</v>
      </c>
      <c r="C171" s="17"/>
      <c r="D171" s="17" t="s">
        <v>266</v>
      </c>
      <c r="E171" s="17"/>
      <c r="F171" s="17">
        <v>11.5</v>
      </c>
      <c r="G171" s="17">
        <f t="shared" si="39"/>
        <v>11.5</v>
      </c>
      <c r="H171" s="17"/>
      <c r="I171" s="17" t="s">
        <v>266</v>
      </c>
      <c r="J171" s="17"/>
      <c r="K171" s="17">
        <v>11.5</v>
      </c>
      <c r="L171" s="17">
        <f t="shared" si="40"/>
        <v>11.5</v>
      </c>
      <c r="M171" s="17"/>
      <c r="N171" s="17" t="s">
        <v>266</v>
      </c>
      <c r="O171" s="17"/>
      <c r="P171" s="17">
        <v>10.5</v>
      </c>
      <c r="Q171" s="17">
        <f t="shared" si="41"/>
        <v>10.5</v>
      </c>
      <c r="R171" s="17">
        <f t="shared" si="42"/>
        <v>11</v>
      </c>
      <c r="T171" s="7">
        <f t="shared" ref="T171:T202" si="43">+R171/$R$269</f>
        <v>5.8688619043668768E-5</v>
      </c>
      <c r="V171" s="30">
        <f>+claims!D171</f>
        <v>0</v>
      </c>
      <c r="W171" s="30">
        <f>+claims!E171</f>
        <v>0</v>
      </c>
      <c r="X171" s="30">
        <f>+claims!F171</f>
        <v>0</v>
      </c>
      <c r="Z171" s="7">
        <f t="shared" si="33"/>
        <v>0</v>
      </c>
      <c r="AA171" s="7">
        <f t="shared" si="34"/>
        <v>0</v>
      </c>
      <c r="AB171" s="7">
        <f t="shared" si="36"/>
        <v>0</v>
      </c>
      <c r="AD171" s="7">
        <f t="shared" si="37"/>
        <v>0</v>
      </c>
    </row>
    <row r="172" spans="1:30" hidden="1" outlineLevel="1">
      <c r="A172" t="s">
        <v>267</v>
      </c>
      <c r="B172" t="s">
        <v>268</v>
      </c>
      <c r="C172" s="17"/>
      <c r="D172" s="17" t="s">
        <v>268</v>
      </c>
      <c r="E172" s="17"/>
      <c r="F172" s="17">
        <v>75.5</v>
      </c>
      <c r="G172" s="17">
        <f t="shared" si="39"/>
        <v>75.5</v>
      </c>
      <c r="H172" s="17"/>
      <c r="I172" s="17" t="s">
        <v>268</v>
      </c>
      <c r="J172" s="17"/>
      <c r="K172" s="17">
        <v>75.5</v>
      </c>
      <c r="L172" s="17">
        <f t="shared" si="40"/>
        <v>75.5</v>
      </c>
      <c r="M172" s="17"/>
      <c r="N172" s="17" t="s">
        <v>268</v>
      </c>
      <c r="O172" s="17"/>
      <c r="P172" s="17">
        <v>76.5</v>
      </c>
      <c r="Q172" s="17">
        <f t="shared" si="41"/>
        <v>76.5</v>
      </c>
      <c r="R172" s="17">
        <f t="shared" si="42"/>
        <v>76</v>
      </c>
      <c r="T172" s="7">
        <f t="shared" si="43"/>
        <v>4.0548500430171152E-4</v>
      </c>
      <c r="V172" s="30">
        <f>+claims!D172</f>
        <v>1</v>
      </c>
      <c r="W172" s="30">
        <f>+claims!E172</f>
        <v>0</v>
      </c>
      <c r="X172" s="30">
        <f>+claims!F172</f>
        <v>1</v>
      </c>
      <c r="Z172" s="7">
        <f t="shared" ref="Z172:Z235" si="44">IF(G172&gt;100,IF(V172&lt;1,0,+V172/G172),IF(V172&lt;1,0,+V172/100))</f>
        <v>0.01</v>
      </c>
      <c r="AA172" s="7">
        <f t="shared" ref="AA172:AA235" si="45">IF(L172&gt;100,IF(W172&lt;1,0,+W172/L172),IF(W172&lt;1,0,+W172/100))</f>
        <v>0</v>
      </c>
      <c r="AB172" s="7">
        <f t="shared" si="36"/>
        <v>0.01</v>
      </c>
      <c r="AD172" s="7">
        <f t="shared" si="37"/>
        <v>6.6666666666666671E-3</v>
      </c>
    </row>
    <row r="173" spans="1:30" hidden="1" outlineLevel="1">
      <c r="A173" t="s">
        <v>269</v>
      </c>
      <c r="B173" t="s">
        <v>270</v>
      </c>
      <c r="C173" s="17"/>
      <c r="D173" s="17" t="s">
        <v>270</v>
      </c>
      <c r="E173" s="17"/>
      <c r="F173" s="17">
        <v>6.5</v>
      </c>
      <c r="G173" s="17">
        <f t="shared" si="39"/>
        <v>6.5</v>
      </c>
      <c r="H173" s="17"/>
      <c r="I173" s="17" t="s">
        <v>270</v>
      </c>
      <c r="J173" s="17"/>
      <c r="K173" s="17">
        <v>5</v>
      </c>
      <c r="L173" s="17">
        <f t="shared" si="40"/>
        <v>5</v>
      </c>
      <c r="M173" s="17"/>
      <c r="N173" s="17" t="s">
        <v>270</v>
      </c>
      <c r="O173" s="17"/>
      <c r="P173" s="17">
        <v>5</v>
      </c>
      <c r="Q173" s="17">
        <f t="shared" si="41"/>
        <v>5</v>
      </c>
      <c r="R173" s="17">
        <f t="shared" si="42"/>
        <v>5.25</v>
      </c>
      <c r="T173" s="7">
        <f t="shared" si="43"/>
        <v>2.8010477270841915E-5</v>
      </c>
      <c r="V173" s="30">
        <f>+claims!D173</f>
        <v>0</v>
      </c>
      <c r="W173" s="30">
        <f>+claims!E173</f>
        <v>0</v>
      </c>
      <c r="X173" s="30">
        <f>+claims!F173</f>
        <v>0</v>
      </c>
      <c r="Z173" s="7">
        <f t="shared" si="44"/>
        <v>0</v>
      </c>
      <c r="AA173" s="7">
        <f t="shared" si="45"/>
        <v>0</v>
      </c>
      <c r="AB173" s="7">
        <f t="shared" si="36"/>
        <v>0</v>
      </c>
      <c r="AD173" s="7">
        <f t="shared" si="37"/>
        <v>0</v>
      </c>
    </row>
    <row r="174" spans="1:30" hidden="1" outlineLevel="1">
      <c r="A174" t="s">
        <v>271</v>
      </c>
      <c r="B174" t="s">
        <v>272</v>
      </c>
      <c r="C174" s="17"/>
      <c r="D174" s="17" t="s">
        <v>272</v>
      </c>
      <c r="E174" s="17"/>
      <c r="F174" s="17">
        <v>27</v>
      </c>
      <c r="G174" s="17">
        <f t="shared" si="39"/>
        <v>27</v>
      </c>
      <c r="H174" s="17"/>
      <c r="I174" s="17" t="s">
        <v>272</v>
      </c>
      <c r="J174" s="17"/>
      <c r="K174" s="17">
        <v>26.5</v>
      </c>
      <c r="L174" s="17">
        <f t="shared" si="40"/>
        <v>26.5</v>
      </c>
      <c r="M174" s="17"/>
      <c r="N174" s="17" t="s">
        <v>272</v>
      </c>
      <c r="O174" s="17"/>
      <c r="P174" s="17">
        <v>28</v>
      </c>
      <c r="Q174" s="17">
        <f t="shared" si="41"/>
        <v>28</v>
      </c>
      <c r="R174" s="17">
        <f t="shared" si="42"/>
        <v>27.333333333333332</v>
      </c>
      <c r="T174" s="7">
        <f t="shared" si="43"/>
        <v>1.4583232610851027E-4</v>
      </c>
      <c r="V174" s="30">
        <f>+claims!D174</f>
        <v>0</v>
      </c>
      <c r="W174" s="30">
        <f>+claims!E174</f>
        <v>0</v>
      </c>
      <c r="X174" s="30">
        <f>+claims!F174</f>
        <v>0</v>
      </c>
      <c r="Z174" s="7">
        <f t="shared" si="44"/>
        <v>0</v>
      </c>
      <c r="AA174" s="7">
        <f t="shared" si="45"/>
        <v>0</v>
      </c>
      <c r="AB174" s="7">
        <f t="shared" si="36"/>
        <v>0</v>
      </c>
      <c r="AD174" s="7">
        <f t="shared" si="37"/>
        <v>0</v>
      </c>
    </row>
    <row r="175" spans="1:30" hidden="1" outlineLevel="1">
      <c r="A175" t="s">
        <v>273</v>
      </c>
      <c r="B175" t="s">
        <v>274</v>
      </c>
      <c r="C175" s="17"/>
      <c r="D175" s="17" t="s">
        <v>274</v>
      </c>
      <c r="E175" s="17"/>
      <c r="F175" s="17">
        <v>34</v>
      </c>
      <c r="G175" s="17">
        <f t="shared" si="39"/>
        <v>34</v>
      </c>
      <c r="H175" s="17"/>
      <c r="I175" s="17" t="s">
        <v>274</v>
      </c>
      <c r="J175" s="17"/>
      <c r="K175" s="17">
        <v>36</v>
      </c>
      <c r="L175" s="17">
        <f t="shared" si="40"/>
        <v>36</v>
      </c>
      <c r="M175" s="17"/>
      <c r="N175" s="17" t="s">
        <v>274</v>
      </c>
      <c r="O175" s="17"/>
      <c r="P175" s="17">
        <v>32</v>
      </c>
      <c r="Q175" s="17">
        <f t="shared" si="41"/>
        <v>32</v>
      </c>
      <c r="R175" s="17">
        <f t="shared" si="42"/>
        <v>33.666666666666664</v>
      </c>
      <c r="T175" s="7">
        <f t="shared" si="43"/>
        <v>1.7962274313365289E-4</v>
      </c>
      <c r="V175" s="30">
        <f>+claims!D175</f>
        <v>0</v>
      </c>
      <c r="W175" s="30">
        <f>+claims!E175</f>
        <v>0</v>
      </c>
      <c r="X175" s="30">
        <f>+claims!F175</f>
        <v>0</v>
      </c>
      <c r="Z175" s="7">
        <f t="shared" si="44"/>
        <v>0</v>
      </c>
      <c r="AA175" s="7">
        <f t="shared" si="45"/>
        <v>0</v>
      </c>
      <c r="AB175" s="7">
        <f t="shared" si="36"/>
        <v>0</v>
      </c>
      <c r="AD175" s="7">
        <f t="shared" si="37"/>
        <v>0</v>
      </c>
    </row>
    <row r="176" spans="1:30" hidden="1" outlineLevel="1">
      <c r="A176" t="s">
        <v>275</v>
      </c>
      <c r="B176" t="s">
        <v>276</v>
      </c>
      <c r="C176" s="17"/>
      <c r="D176" s="17" t="s">
        <v>276</v>
      </c>
      <c r="E176" s="17"/>
      <c r="F176" s="17">
        <v>318</v>
      </c>
      <c r="G176" s="17">
        <f t="shared" si="39"/>
        <v>318</v>
      </c>
      <c r="H176" s="17"/>
      <c r="I176" s="17" t="s">
        <v>276</v>
      </c>
      <c r="J176" s="17"/>
      <c r="K176" s="17">
        <v>304.5</v>
      </c>
      <c r="L176" s="17">
        <f t="shared" si="40"/>
        <v>304.5</v>
      </c>
      <c r="M176" s="17"/>
      <c r="N176" s="17" t="s">
        <v>276</v>
      </c>
      <c r="O176" s="17"/>
      <c r="P176" s="17">
        <v>287</v>
      </c>
      <c r="Q176" s="17">
        <f t="shared" si="41"/>
        <v>287</v>
      </c>
      <c r="R176" s="17">
        <f t="shared" si="42"/>
        <v>298</v>
      </c>
      <c r="T176" s="7">
        <f t="shared" si="43"/>
        <v>1.5899280431830266E-3</v>
      </c>
      <c r="V176" s="30">
        <f>+claims!D176</f>
        <v>13</v>
      </c>
      <c r="W176" s="30">
        <f>+claims!E176</f>
        <v>16</v>
      </c>
      <c r="X176" s="30">
        <f>+claims!F176</f>
        <v>7</v>
      </c>
      <c r="Z176" s="7">
        <f t="shared" si="44"/>
        <v>4.0880503144654086E-2</v>
      </c>
      <c r="AA176" s="7">
        <f t="shared" si="45"/>
        <v>5.2545155993431854E-2</v>
      </c>
      <c r="AB176" s="7">
        <f t="shared" ref="AB176:AB240" si="46">IF(Q176&gt;100,IF(X176&lt;1,0,+X176/Q176),IF(X176&lt;1,0,+X176/100))</f>
        <v>2.4390243902439025E-2</v>
      </c>
      <c r="AD176" s="7">
        <f t="shared" si="37"/>
        <v>3.6523591139805814E-2</v>
      </c>
    </row>
    <row r="177" spans="1:30" hidden="1" outlineLevel="1">
      <c r="A177" t="s">
        <v>277</v>
      </c>
      <c r="B177" t="s">
        <v>278</v>
      </c>
      <c r="C177" s="17"/>
      <c r="D177" s="17" t="s">
        <v>278</v>
      </c>
      <c r="E177" s="17"/>
      <c r="F177" s="17">
        <v>7</v>
      </c>
      <c r="G177" s="17">
        <f t="shared" si="39"/>
        <v>7</v>
      </c>
      <c r="H177" s="17"/>
      <c r="I177" s="17" t="s">
        <v>278</v>
      </c>
      <c r="J177" s="17"/>
      <c r="K177" s="17">
        <v>7</v>
      </c>
      <c r="L177" s="17">
        <f t="shared" si="40"/>
        <v>7</v>
      </c>
      <c r="M177" s="17"/>
      <c r="N177" s="17" t="s">
        <v>278</v>
      </c>
      <c r="O177" s="17"/>
      <c r="P177" s="17">
        <v>7</v>
      </c>
      <c r="Q177" s="17">
        <f t="shared" ref="Q177:Q207" si="47">AVERAGE(M177:P177)</f>
        <v>7</v>
      </c>
      <c r="R177" s="17">
        <f t="shared" si="42"/>
        <v>7</v>
      </c>
      <c r="T177" s="7">
        <f t="shared" si="43"/>
        <v>3.7347303027789215E-5</v>
      </c>
      <c r="V177" s="30">
        <f>+claims!D177</f>
        <v>0</v>
      </c>
      <c r="W177" s="30">
        <f>+claims!E177</f>
        <v>0</v>
      </c>
      <c r="X177" s="30">
        <f>+claims!F177</f>
        <v>0</v>
      </c>
      <c r="Z177" s="7">
        <f t="shared" si="44"/>
        <v>0</v>
      </c>
      <c r="AA177" s="7">
        <f t="shared" si="45"/>
        <v>0</v>
      </c>
      <c r="AB177" s="7">
        <f t="shared" si="46"/>
        <v>0</v>
      </c>
      <c r="AD177" s="7">
        <f t="shared" si="37"/>
        <v>0</v>
      </c>
    </row>
    <row r="178" spans="1:30" hidden="1" outlineLevel="1">
      <c r="A178" t="s">
        <v>279</v>
      </c>
      <c r="B178" t="s">
        <v>280</v>
      </c>
      <c r="C178" s="17"/>
      <c r="D178" s="17" t="s">
        <v>280</v>
      </c>
      <c r="E178" s="17"/>
      <c r="F178" s="17">
        <v>12</v>
      </c>
      <c r="G178" s="17">
        <f t="shared" si="39"/>
        <v>12</v>
      </c>
      <c r="H178" s="17"/>
      <c r="I178" s="17" t="s">
        <v>280</v>
      </c>
      <c r="J178" s="17"/>
      <c r="K178" s="17">
        <v>12</v>
      </c>
      <c r="L178" s="17">
        <f t="shared" si="40"/>
        <v>12</v>
      </c>
      <c r="M178" s="17"/>
      <c r="N178" s="17" t="s">
        <v>280</v>
      </c>
      <c r="O178" s="17"/>
      <c r="P178" s="17">
        <v>11</v>
      </c>
      <c r="Q178" s="17">
        <f t="shared" si="47"/>
        <v>11</v>
      </c>
      <c r="R178" s="17">
        <f t="shared" si="42"/>
        <v>11.5</v>
      </c>
      <c r="T178" s="7">
        <f t="shared" si="43"/>
        <v>6.1356283545653713E-5</v>
      </c>
      <c r="V178" s="30">
        <f>+claims!D178</f>
        <v>0</v>
      </c>
      <c r="W178" s="30">
        <f>+claims!E178</f>
        <v>0</v>
      </c>
      <c r="X178" s="30">
        <f>+claims!F178</f>
        <v>0</v>
      </c>
      <c r="Z178" s="7">
        <f t="shared" si="44"/>
        <v>0</v>
      </c>
      <c r="AA178" s="7">
        <f t="shared" si="45"/>
        <v>0</v>
      </c>
      <c r="AB178" s="7">
        <f t="shared" si="46"/>
        <v>0</v>
      </c>
      <c r="AD178" s="7">
        <f t="shared" si="37"/>
        <v>0</v>
      </c>
    </row>
    <row r="179" spans="1:30" hidden="1" outlineLevel="1">
      <c r="A179" t="s">
        <v>281</v>
      </c>
      <c r="B179" t="s">
        <v>282</v>
      </c>
      <c r="C179" s="17"/>
      <c r="D179" s="17" t="s">
        <v>282</v>
      </c>
      <c r="E179" s="17"/>
      <c r="F179" s="17">
        <v>11</v>
      </c>
      <c r="G179" s="17">
        <f t="shared" si="39"/>
        <v>11</v>
      </c>
      <c r="H179" s="17"/>
      <c r="I179" s="17" t="s">
        <v>282</v>
      </c>
      <c r="J179" s="17"/>
      <c r="K179" s="17">
        <v>10</v>
      </c>
      <c r="L179" s="17">
        <f t="shared" si="40"/>
        <v>10</v>
      </c>
      <c r="M179" s="17"/>
      <c r="N179" s="17" t="s">
        <v>282</v>
      </c>
      <c r="O179" s="17"/>
      <c r="P179" s="17">
        <v>9</v>
      </c>
      <c r="Q179" s="17">
        <f t="shared" si="47"/>
        <v>9</v>
      </c>
      <c r="R179" s="17">
        <f t="shared" si="42"/>
        <v>9.6666666666666661</v>
      </c>
      <c r="T179" s="7">
        <f t="shared" si="43"/>
        <v>5.1574847038375581E-5</v>
      </c>
      <c r="V179" s="30">
        <f>+claims!D179</f>
        <v>0</v>
      </c>
      <c r="W179" s="30">
        <f>+claims!E179</f>
        <v>0</v>
      </c>
      <c r="X179" s="30">
        <f>+claims!F179</f>
        <v>0</v>
      </c>
      <c r="Z179" s="7">
        <f t="shared" si="44"/>
        <v>0</v>
      </c>
      <c r="AA179" s="7">
        <f t="shared" si="45"/>
        <v>0</v>
      </c>
      <c r="AB179" s="7">
        <f t="shared" si="46"/>
        <v>0</v>
      </c>
      <c r="AD179" s="7">
        <f t="shared" si="37"/>
        <v>0</v>
      </c>
    </row>
    <row r="180" spans="1:30" hidden="1" outlineLevel="1">
      <c r="A180" t="s">
        <v>283</v>
      </c>
      <c r="B180" t="s">
        <v>284</v>
      </c>
      <c r="C180" s="17"/>
      <c r="D180" s="17" t="s">
        <v>284</v>
      </c>
      <c r="E180" s="17"/>
      <c r="F180" s="17">
        <v>15</v>
      </c>
      <c r="G180" s="17">
        <f t="shared" si="39"/>
        <v>15</v>
      </c>
      <c r="H180" s="17"/>
      <c r="I180" s="17" t="s">
        <v>284</v>
      </c>
      <c r="J180" s="17"/>
      <c r="K180" s="17">
        <v>16</v>
      </c>
      <c r="L180" s="17">
        <f t="shared" si="40"/>
        <v>16</v>
      </c>
      <c r="M180" s="17"/>
      <c r="N180" s="17" t="s">
        <v>284</v>
      </c>
      <c r="O180" s="17"/>
      <c r="P180" s="17">
        <v>18.5</v>
      </c>
      <c r="Q180" s="17">
        <f t="shared" si="47"/>
        <v>18.5</v>
      </c>
      <c r="R180" s="17">
        <f t="shared" si="42"/>
        <v>17.083333333333332</v>
      </c>
      <c r="T180" s="7">
        <f t="shared" si="43"/>
        <v>9.1145203817818914E-5</v>
      </c>
      <c r="V180" s="30">
        <f>+claims!D180</f>
        <v>1</v>
      </c>
      <c r="W180" s="30">
        <f>+claims!E180</f>
        <v>0</v>
      </c>
      <c r="X180" s="30">
        <f>+claims!F180</f>
        <v>0</v>
      </c>
      <c r="Z180" s="7">
        <f t="shared" si="44"/>
        <v>0.01</v>
      </c>
      <c r="AA180" s="7">
        <f t="shared" si="45"/>
        <v>0</v>
      </c>
      <c r="AB180" s="7">
        <f t="shared" si="46"/>
        <v>0</v>
      </c>
      <c r="AD180" s="7">
        <f t="shared" si="37"/>
        <v>1.6666666666666668E-3</v>
      </c>
    </row>
    <row r="181" spans="1:30" hidden="1" outlineLevel="1">
      <c r="A181" t="s">
        <v>285</v>
      </c>
      <c r="B181" t="s">
        <v>286</v>
      </c>
      <c r="C181" s="17"/>
      <c r="D181" s="17" t="s">
        <v>286</v>
      </c>
      <c r="E181" s="17"/>
      <c r="F181" s="17">
        <v>5.5</v>
      </c>
      <c r="G181" s="17">
        <f t="shared" si="39"/>
        <v>5.5</v>
      </c>
      <c r="H181" s="17"/>
      <c r="I181" s="17" t="s">
        <v>286</v>
      </c>
      <c r="J181" s="17"/>
      <c r="K181" s="17">
        <v>6</v>
      </c>
      <c r="L181" s="17">
        <f t="shared" si="40"/>
        <v>6</v>
      </c>
      <c r="M181" s="17"/>
      <c r="N181" s="17" t="s">
        <v>286</v>
      </c>
      <c r="O181" s="17"/>
      <c r="P181" s="17">
        <v>4</v>
      </c>
      <c r="Q181" s="17">
        <f t="shared" si="47"/>
        <v>4</v>
      </c>
      <c r="R181" s="17">
        <f t="shared" si="42"/>
        <v>4.916666666666667</v>
      </c>
      <c r="T181" s="7">
        <f t="shared" si="43"/>
        <v>2.6232034269518618E-5</v>
      </c>
      <c r="V181" s="30">
        <f>+claims!D181</f>
        <v>0</v>
      </c>
      <c r="W181" s="30">
        <f>+claims!E181</f>
        <v>0</v>
      </c>
      <c r="X181" s="30">
        <f>+claims!F181</f>
        <v>0</v>
      </c>
      <c r="Z181" s="7">
        <f t="shared" si="44"/>
        <v>0</v>
      </c>
      <c r="AA181" s="7">
        <f t="shared" si="45"/>
        <v>0</v>
      </c>
      <c r="AB181" s="7">
        <f t="shared" si="46"/>
        <v>0</v>
      </c>
      <c r="AD181" s="7">
        <f t="shared" si="37"/>
        <v>0</v>
      </c>
    </row>
    <row r="182" spans="1:30" hidden="1" outlineLevel="1">
      <c r="A182" t="s">
        <v>287</v>
      </c>
      <c r="B182" t="s">
        <v>288</v>
      </c>
      <c r="C182" s="17"/>
      <c r="D182" s="17" t="s">
        <v>288</v>
      </c>
      <c r="E182" s="17"/>
      <c r="F182" s="17">
        <v>84.5</v>
      </c>
      <c r="G182" s="17">
        <f t="shared" si="39"/>
        <v>84.5</v>
      </c>
      <c r="H182" s="17"/>
      <c r="I182" s="17" t="s">
        <v>288</v>
      </c>
      <c r="J182" s="17"/>
      <c r="K182" s="17">
        <v>89.5</v>
      </c>
      <c r="L182" s="17">
        <f t="shared" si="40"/>
        <v>89.5</v>
      </c>
      <c r="M182" s="17"/>
      <c r="N182" s="17" t="s">
        <v>288</v>
      </c>
      <c r="O182" s="17"/>
      <c r="P182" s="17">
        <v>86</v>
      </c>
      <c r="Q182" s="17">
        <f t="shared" si="47"/>
        <v>86</v>
      </c>
      <c r="R182" s="17">
        <f t="shared" si="42"/>
        <v>86.916666666666671</v>
      </c>
      <c r="T182" s="7">
        <f t="shared" si="43"/>
        <v>4.6372901259504948E-4</v>
      </c>
      <c r="V182" s="30">
        <f>+claims!D182</f>
        <v>0</v>
      </c>
      <c r="W182" s="30">
        <f>+claims!E182</f>
        <v>0</v>
      </c>
      <c r="X182" s="30">
        <f>+claims!F182</f>
        <v>1</v>
      </c>
      <c r="Z182" s="7">
        <f t="shared" si="44"/>
        <v>0</v>
      </c>
      <c r="AA182" s="7">
        <f t="shared" si="45"/>
        <v>0</v>
      </c>
      <c r="AB182" s="7">
        <f t="shared" si="46"/>
        <v>0.01</v>
      </c>
      <c r="AD182" s="7">
        <f t="shared" si="37"/>
        <v>5.0000000000000001E-3</v>
      </c>
    </row>
    <row r="183" spans="1:30" hidden="1" outlineLevel="1">
      <c r="A183" t="s">
        <v>289</v>
      </c>
      <c r="B183" t="s">
        <v>290</v>
      </c>
      <c r="C183" s="17"/>
      <c r="D183" s="17" t="s">
        <v>290</v>
      </c>
      <c r="E183" s="17"/>
      <c r="F183" s="17">
        <v>54</v>
      </c>
      <c r="G183" s="17">
        <f t="shared" si="39"/>
        <v>54</v>
      </c>
      <c r="H183" s="17"/>
      <c r="I183" s="17" t="s">
        <v>290</v>
      </c>
      <c r="J183" s="17"/>
      <c r="K183" s="17">
        <v>53</v>
      </c>
      <c r="L183" s="17">
        <f t="shared" si="40"/>
        <v>53</v>
      </c>
      <c r="M183" s="17"/>
      <c r="N183" s="17" t="s">
        <v>290</v>
      </c>
      <c r="O183" s="17"/>
      <c r="P183" s="17">
        <v>47</v>
      </c>
      <c r="Q183" s="17">
        <f t="shared" si="47"/>
        <v>47</v>
      </c>
      <c r="R183" s="17">
        <f t="shared" si="42"/>
        <v>50.166666666666664</v>
      </c>
      <c r="T183" s="7">
        <f t="shared" si="43"/>
        <v>2.6765567169915604E-4</v>
      </c>
      <c r="V183" s="30">
        <f>+claims!D183</f>
        <v>0</v>
      </c>
      <c r="W183" s="30">
        <f>+claims!E183</f>
        <v>0</v>
      </c>
      <c r="X183" s="30">
        <f>+claims!F183</f>
        <v>0</v>
      </c>
      <c r="Z183" s="7">
        <f t="shared" si="44"/>
        <v>0</v>
      </c>
      <c r="AA183" s="7">
        <f t="shared" si="45"/>
        <v>0</v>
      </c>
      <c r="AB183" s="7">
        <f t="shared" si="46"/>
        <v>0</v>
      </c>
      <c r="AD183" s="7">
        <f t="shared" si="37"/>
        <v>0</v>
      </c>
    </row>
    <row r="184" spans="1:30" hidden="1" outlineLevel="1">
      <c r="A184" t="s">
        <v>291</v>
      </c>
      <c r="B184" t="s">
        <v>292</v>
      </c>
      <c r="C184" s="17"/>
      <c r="D184" s="17" t="s">
        <v>292</v>
      </c>
      <c r="E184" s="17"/>
      <c r="F184" s="17">
        <v>5</v>
      </c>
      <c r="G184" s="17">
        <f t="shared" si="39"/>
        <v>5</v>
      </c>
      <c r="H184" s="17"/>
      <c r="I184" s="17" t="s">
        <v>292</v>
      </c>
      <c r="J184" s="17"/>
      <c r="K184" s="17">
        <v>6</v>
      </c>
      <c r="L184" s="17">
        <f t="shared" si="40"/>
        <v>6</v>
      </c>
      <c r="M184" s="17"/>
      <c r="N184" s="17" t="s">
        <v>292</v>
      </c>
      <c r="O184" s="17"/>
      <c r="P184" s="17">
        <v>6</v>
      </c>
      <c r="Q184" s="17">
        <f t="shared" si="47"/>
        <v>6</v>
      </c>
      <c r="R184" s="17">
        <f t="shared" si="42"/>
        <v>5.833333333333333</v>
      </c>
      <c r="T184" s="7">
        <f t="shared" si="43"/>
        <v>3.1122752523157677E-5</v>
      </c>
      <c r="V184" s="30">
        <f>+claims!D184</f>
        <v>0</v>
      </c>
      <c r="W184" s="30">
        <f>+claims!E184</f>
        <v>0</v>
      </c>
      <c r="X184" s="30">
        <f>+claims!F184</f>
        <v>0</v>
      </c>
      <c r="Z184" s="7">
        <f t="shared" si="44"/>
        <v>0</v>
      </c>
      <c r="AA184" s="7">
        <f t="shared" si="45"/>
        <v>0</v>
      </c>
      <c r="AB184" s="7">
        <f t="shared" si="46"/>
        <v>0</v>
      </c>
      <c r="AD184" s="7">
        <f t="shared" si="37"/>
        <v>0</v>
      </c>
    </row>
    <row r="185" spans="1:30" hidden="1" outlineLevel="1">
      <c r="A185" t="s">
        <v>293</v>
      </c>
      <c r="B185" t="s">
        <v>294</v>
      </c>
      <c r="C185" s="17"/>
      <c r="D185" s="17" t="s">
        <v>294</v>
      </c>
      <c r="E185" s="17"/>
      <c r="F185" s="17">
        <v>32.5</v>
      </c>
      <c r="G185" s="17">
        <f t="shared" si="39"/>
        <v>32.5</v>
      </c>
      <c r="H185" s="17"/>
      <c r="I185" s="17" t="s">
        <v>294</v>
      </c>
      <c r="J185" s="17"/>
      <c r="K185" s="17">
        <v>32</v>
      </c>
      <c r="L185" s="17">
        <f t="shared" si="40"/>
        <v>32</v>
      </c>
      <c r="M185" s="17"/>
      <c r="N185" s="17" t="s">
        <v>294</v>
      </c>
      <c r="O185" s="17"/>
      <c r="P185" s="17">
        <v>31</v>
      </c>
      <c r="Q185" s="17">
        <f t="shared" si="47"/>
        <v>31</v>
      </c>
      <c r="R185" s="17">
        <f t="shared" si="42"/>
        <v>31.583333333333332</v>
      </c>
      <c r="T185" s="7">
        <f t="shared" si="43"/>
        <v>1.685074743753823E-4</v>
      </c>
      <c r="V185" s="30">
        <f>+claims!D185</f>
        <v>0</v>
      </c>
      <c r="W185" s="30">
        <f>+claims!E185</f>
        <v>0</v>
      </c>
      <c r="X185" s="30">
        <f>+claims!F185</f>
        <v>1</v>
      </c>
      <c r="Z185" s="7">
        <f t="shared" si="44"/>
        <v>0</v>
      </c>
      <c r="AA185" s="7">
        <f t="shared" si="45"/>
        <v>0</v>
      </c>
      <c r="AB185" s="7">
        <f t="shared" si="46"/>
        <v>0.01</v>
      </c>
      <c r="AD185" s="7">
        <f t="shared" si="37"/>
        <v>5.0000000000000001E-3</v>
      </c>
    </row>
    <row r="186" spans="1:30" hidden="1" outlineLevel="1">
      <c r="A186" t="s">
        <v>295</v>
      </c>
      <c r="B186" t="s">
        <v>296</v>
      </c>
      <c r="C186" s="17"/>
      <c r="D186" s="17" t="s">
        <v>296</v>
      </c>
      <c r="E186" s="17"/>
      <c r="F186" s="17">
        <v>36</v>
      </c>
      <c r="G186" s="17">
        <f t="shared" si="39"/>
        <v>36</v>
      </c>
      <c r="H186" s="17"/>
      <c r="I186" s="17" t="s">
        <v>296</v>
      </c>
      <c r="J186" s="17"/>
      <c r="K186" s="17">
        <v>39</v>
      </c>
      <c r="L186" s="17">
        <f t="shared" si="40"/>
        <v>39</v>
      </c>
      <c r="M186" s="17"/>
      <c r="N186" s="17" t="s">
        <v>296</v>
      </c>
      <c r="O186" s="17"/>
      <c r="P186" s="17">
        <v>38</v>
      </c>
      <c r="Q186" s="17">
        <f t="shared" si="47"/>
        <v>38</v>
      </c>
      <c r="R186" s="17">
        <f t="shared" si="42"/>
        <v>38</v>
      </c>
      <c r="T186" s="7">
        <f t="shared" si="43"/>
        <v>2.0274250215085576E-4</v>
      </c>
      <c r="V186" s="30">
        <f>+claims!D186</f>
        <v>0</v>
      </c>
      <c r="W186" s="30">
        <f>+claims!E186</f>
        <v>0</v>
      </c>
      <c r="X186" s="30">
        <f>+claims!F186</f>
        <v>1</v>
      </c>
      <c r="Z186" s="7">
        <f t="shared" si="44"/>
        <v>0</v>
      </c>
      <c r="AA186" s="7">
        <f t="shared" si="45"/>
        <v>0</v>
      </c>
      <c r="AB186" s="7">
        <f t="shared" si="46"/>
        <v>0.01</v>
      </c>
      <c r="AD186" s="7">
        <f t="shared" si="37"/>
        <v>5.0000000000000001E-3</v>
      </c>
    </row>
    <row r="187" spans="1:30" hidden="1" outlineLevel="1">
      <c r="A187" t="s">
        <v>297</v>
      </c>
      <c r="B187" t="s">
        <v>298</v>
      </c>
      <c r="C187" s="17"/>
      <c r="D187" s="17" t="s">
        <v>298</v>
      </c>
      <c r="E187" s="17"/>
      <c r="F187" s="17">
        <v>27.5</v>
      </c>
      <c r="G187" s="17">
        <f t="shared" si="39"/>
        <v>27.5</v>
      </c>
      <c r="H187" s="17"/>
      <c r="I187" s="17" t="s">
        <v>298</v>
      </c>
      <c r="J187" s="17"/>
      <c r="K187" s="17">
        <v>28.5</v>
      </c>
      <c r="L187" s="17">
        <f t="shared" si="40"/>
        <v>28.5</v>
      </c>
      <c r="M187" s="17"/>
      <c r="N187" s="17" t="s">
        <v>298</v>
      </c>
      <c r="O187" s="17"/>
      <c r="P187" s="17">
        <v>25</v>
      </c>
      <c r="Q187" s="17">
        <f t="shared" si="47"/>
        <v>25</v>
      </c>
      <c r="R187" s="17">
        <f t="shared" si="42"/>
        <v>26.583333333333332</v>
      </c>
      <c r="T187" s="7">
        <f t="shared" si="43"/>
        <v>1.4183082935553286E-4</v>
      </c>
      <c r="V187" s="30">
        <f>+claims!D187</f>
        <v>0</v>
      </c>
      <c r="W187" s="30">
        <f>+claims!E187</f>
        <v>0</v>
      </c>
      <c r="X187" s="30">
        <f>+claims!F187</f>
        <v>0</v>
      </c>
      <c r="Z187" s="7">
        <f t="shared" si="44"/>
        <v>0</v>
      </c>
      <c r="AA187" s="7">
        <f t="shared" si="45"/>
        <v>0</v>
      </c>
      <c r="AB187" s="7">
        <f t="shared" si="46"/>
        <v>0</v>
      </c>
      <c r="AD187" s="7">
        <f t="shared" si="37"/>
        <v>0</v>
      </c>
    </row>
    <row r="188" spans="1:30" hidden="1" outlineLevel="1">
      <c r="A188" t="s">
        <v>299</v>
      </c>
      <c r="B188" t="s">
        <v>300</v>
      </c>
      <c r="C188" s="17"/>
      <c r="D188" s="17" t="s">
        <v>300</v>
      </c>
      <c r="E188" s="17"/>
      <c r="F188" s="17">
        <v>15</v>
      </c>
      <c r="G188" s="17">
        <f t="shared" si="39"/>
        <v>15</v>
      </c>
      <c r="H188" s="17"/>
      <c r="I188" s="17" t="s">
        <v>300</v>
      </c>
      <c r="J188" s="17"/>
      <c r="K188" s="17">
        <v>15.5</v>
      </c>
      <c r="L188" s="17">
        <f t="shared" si="40"/>
        <v>15.5</v>
      </c>
      <c r="M188" s="17"/>
      <c r="N188" s="17" t="s">
        <v>300</v>
      </c>
      <c r="O188" s="17"/>
      <c r="P188" s="17">
        <v>13</v>
      </c>
      <c r="Q188" s="17">
        <f t="shared" si="47"/>
        <v>13</v>
      </c>
      <c r="R188" s="17">
        <f t="shared" si="42"/>
        <v>14.166666666666666</v>
      </c>
      <c r="T188" s="7">
        <f t="shared" si="43"/>
        <v>7.5583827556240086E-5</v>
      </c>
      <c r="V188" s="30">
        <f>+claims!D188</f>
        <v>0</v>
      </c>
      <c r="W188" s="30">
        <f>+claims!E188</f>
        <v>1</v>
      </c>
      <c r="X188" s="30">
        <f>+claims!F188</f>
        <v>0</v>
      </c>
      <c r="Z188" s="7">
        <f t="shared" si="44"/>
        <v>0</v>
      </c>
      <c r="AA188" s="7">
        <f t="shared" si="45"/>
        <v>0.01</v>
      </c>
      <c r="AB188" s="7">
        <f t="shared" si="46"/>
        <v>0</v>
      </c>
      <c r="AD188" s="7">
        <f t="shared" si="37"/>
        <v>3.3333333333333335E-3</v>
      </c>
    </row>
    <row r="189" spans="1:30" hidden="1" outlineLevel="1">
      <c r="A189" t="s">
        <v>301</v>
      </c>
      <c r="B189" t="s">
        <v>302</v>
      </c>
      <c r="C189" s="17"/>
      <c r="D189" s="17" t="s">
        <v>302</v>
      </c>
      <c r="E189" s="17"/>
      <c r="F189" s="17">
        <v>17</v>
      </c>
      <c r="G189" s="17">
        <f t="shared" si="39"/>
        <v>17</v>
      </c>
      <c r="H189" s="17"/>
      <c r="I189" s="17" t="s">
        <v>302</v>
      </c>
      <c r="J189" s="17"/>
      <c r="K189" s="17">
        <v>18</v>
      </c>
      <c r="L189" s="17">
        <f t="shared" si="40"/>
        <v>18</v>
      </c>
      <c r="M189" s="17"/>
      <c r="N189" s="17" t="s">
        <v>302</v>
      </c>
      <c r="O189" s="17"/>
      <c r="P189" s="17">
        <v>13</v>
      </c>
      <c r="Q189" s="17">
        <f t="shared" si="47"/>
        <v>13</v>
      </c>
      <c r="R189" s="17">
        <f t="shared" si="42"/>
        <v>15.333333333333334</v>
      </c>
      <c r="T189" s="7">
        <f t="shared" si="43"/>
        <v>8.1808378060871617E-5</v>
      </c>
      <c r="V189" s="30">
        <f>+claims!D189</f>
        <v>0</v>
      </c>
      <c r="W189" s="30">
        <f>+claims!E189</f>
        <v>0</v>
      </c>
      <c r="X189" s="30">
        <f>+claims!F189</f>
        <v>0</v>
      </c>
      <c r="Z189" s="7">
        <f t="shared" si="44"/>
        <v>0</v>
      </c>
      <c r="AA189" s="7">
        <f t="shared" si="45"/>
        <v>0</v>
      </c>
      <c r="AB189" s="7">
        <f t="shared" si="46"/>
        <v>0</v>
      </c>
      <c r="AD189" s="7">
        <f t="shared" si="37"/>
        <v>0</v>
      </c>
    </row>
    <row r="190" spans="1:30" hidden="1" outlineLevel="1">
      <c r="A190" t="s">
        <v>303</v>
      </c>
      <c r="B190" t="s">
        <v>304</v>
      </c>
      <c r="C190" s="17"/>
      <c r="D190" s="17" t="s">
        <v>304</v>
      </c>
      <c r="E190" s="17"/>
      <c r="F190" s="17">
        <v>803</v>
      </c>
      <c r="G190" s="17">
        <f t="shared" si="39"/>
        <v>803</v>
      </c>
      <c r="H190" s="17"/>
      <c r="I190" s="17" t="s">
        <v>304</v>
      </c>
      <c r="J190" s="17"/>
      <c r="K190" s="17">
        <v>833</v>
      </c>
      <c r="L190" s="17">
        <f t="shared" si="40"/>
        <v>833</v>
      </c>
      <c r="M190" s="17"/>
      <c r="N190" s="17" t="s">
        <v>304</v>
      </c>
      <c r="O190" s="17"/>
      <c r="P190" s="17">
        <v>812.5</v>
      </c>
      <c r="Q190" s="17">
        <f t="shared" si="47"/>
        <v>812.5</v>
      </c>
      <c r="R190" s="17">
        <f t="shared" si="42"/>
        <v>817.75</v>
      </c>
      <c r="T190" s="7">
        <f t="shared" si="43"/>
        <v>4.3629652929963762E-3</v>
      </c>
      <c r="V190" s="30">
        <f>+claims!D190</f>
        <v>12</v>
      </c>
      <c r="W190" s="30">
        <f>+claims!E190</f>
        <v>9</v>
      </c>
      <c r="X190" s="30">
        <f>+claims!F190</f>
        <v>12</v>
      </c>
      <c r="Z190" s="7">
        <f t="shared" si="44"/>
        <v>1.4943960149439602E-2</v>
      </c>
      <c r="AA190" s="7">
        <f t="shared" si="45"/>
        <v>1.0804321728691477E-2</v>
      </c>
      <c r="AB190" s="7">
        <f t="shared" si="46"/>
        <v>1.4769230769230769E-2</v>
      </c>
      <c r="AD190" s="7">
        <f t="shared" si="37"/>
        <v>1.3476715985752475E-2</v>
      </c>
    </row>
    <row r="191" spans="1:30" hidden="1" outlineLevel="1">
      <c r="A191" t="s">
        <v>305</v>
      </c>
      <c r="B191" t="s">
        <v>306</v>
      </c>
      <c r="C191" s="17"/>
      <c r="D191" s="17" t="s">
        <v>306</v>
      </c>
      <c r="E191" s="17"/>
      <c r="F191" s="17">
        <v>12</v>
      </c>
      <c r="G191" s="17">
        <f t="shared" si="39"/>
        <v>12</v>
      </c>
      <c r="H191" s="17"/>
      <c r="I191" s="17" t="s">
        <v>306</v>
      </c>
      <c r="J191" s="17"/>
      <c r="K191" s="17">
        <v>12</v>
      </c>
      <c r="L191" s="17">
        <f t="shared" si="40"/>
        <v>12</v>
      </c>
      <c r="M191" s="17"/>
      <c r="N191" s="17" t="s">
        <v>306</v>
      </c>
      <c r="O191" s="17"/>
      <c r="P191" s="17">
        <v>12</v>
      </c>
      <c r="Q191" s="17">
        <f t="shared" si="47"/>
        <v>12</v>
      </c>
      <c r="R191" s="17">
        <f t="shared" si="42"/>
        <v>12</v>
      </c>
      <c r="T191" s="7">
        <f t="shared" si="43"/>
        <v>6.4023948047638664E-5</v>
      </c>
      <c r="V191" s="30">
        <f>+claims!D191</f>
        <v>0</v>
      </c>
      <c r="W191" s="30">
        <f>+claims!E191</f>
        <v>0</v>
      </c>
      <c r="X191" s="30">
        <f>+claims!F191</f>
        <v>1</v>
      </c>
      <c r="Z191" s="7">
        <f t="shared" si="44"/>
        <v>0</v>
      </c>
      <c r="AA191" s="7">
        <f t="shared" si="45"/>
        <v>0</v>
      </c>
      <c r="AB191" s="7">
        <f t="shared" si="46"/>
        <v>0.01</v>
      </c>
      <c r="AD191" s="7">
        <f t="shared" si="37"/>
        <v>5.0000000000000001E-3</v>
      </c>
    </row>
    <row r="192" spans="1:30" hidden="1" outlineLevel="1">
      <c r="A192" t="s">
        <v>307</v>
      </c>
      <c r="B192" t="s">
        <v>308</v>
      </c>
      <c r="C192" s="17"/>
      <c r="D192" s="17" t="s">
        <v>308</v>
      </c>
      <c r="E192" s="17"/>
      <c r="F192" s="17">
        <v>3</v>
      </c>
      <c r="G192" s="17">
        <f t="shared" si="39"/>
        <v>3</v>
      </c>
      <c r="H192" s="17"/>
      <c r="I192" s="17" t="s">
        <v>308</v>
      </c>
      <c r="J192" s="17"/>
      <c r="K192" s="17">
        <v>4.5</v>
      </c>
      <c r="L192" s="17">
        <f t="shared" si="40"/>
        <v>4.5</v>
      </c>
      <c r="M192" s="17"/>
      <c r="N192" s="17" t="s">
        <v>308</v>
      </c>
      <c r="O192" s="17"/>
      <c r="P192" s="17">
        <v>4.5</v>
      </c>
      <c r="Q192" s="17">
        <f t="shared" si="47"/>
        <v>4.5</v>
      </c>
      <c r="R192" s="17">
        <f t="shared" si="42"/>
        <v>4.25</v>
      </c>
      <c r="T192" s="7">
        <f t="shared" si="43"/>
        <v>2.2675148266872025E-5</v>
      </c>
      <c r="V192" s="30">
        <f>+claims!D192</f>
        <v>0</v>
      </c>
      <c r="W192" s="30">
        <f>+claims!E192</f>
        <v>0</v>
      </c>
      <c r="X192" s="30">
        <f>+claims!F192</f>
        <v>0</v>
      </c>
      <c r="Z192" s="7">
        <f t="shared" si="44"/>
        <v>0</v>
      </c>
      <c r="AA192" s="7">
        <f t="shared" si="45"/>
        <v>0</v>
      </c>
      <c r="AB192" s="7">
        <f t="shared" si="46"/>
        <v>0</v>
      </c>
      <c r="AD192" s="7">
        <f t="shared" si="37"/>
        <v>0</v>
      </c>
    </row>
    <row r="193" spans="1:30" hidden="1" outlineLevel="1">
      <c r="A193" t="s">
        <v>309</v>
      </c>
      <c r="B193" t="s">
        <v>310</v>
      </c>
      <c r="C193" s="17"/>
      <c r="D193" s="17" t="s">
        <v>310</v>
      </c>
      <c r="E193" s="17"/>
      <c r="F193" s="17">
        <v>20.5</v>
      </c>
      <c r="G193" s="17">
        <f t="shared" si="39"/>
        <v>20.5</v>
      </c>
      <c r="H193" s="17"/>
      <c r="I193" s="17" t="s">
        <v>310</v>
      </c>
      <c r="J193" s="17"/>
      <c r="K193" s="17">
        <v>16.5</v>
      </c>
      <c r="L193" s="17">
        <f t="shared" si="40"/>
        <v>16.5</v>
      </c>
      <c r="M193" s="17"/>
      <c r="N193" s="17" t="s">
        <v>310</v>
      </c>
      <c r="O193" s="17"/>
      <c r="P193" s="17">
        <v>14.5</v>
      </c>
      <c r="Q193" s="17">
        <f t="shared" si="47"/>
        <v>14.5</v>
      </c>
      <c r="R193" s="17">
        <f t="shared" si="42"/>
        <v>16.166666666666668</v>
      </c>
      <c r="T193" s="7">
        <f t="shared" si="43"/>
        <v>8.6254485564179865E-5</v>
      </c>
      <c r="V193" s="30">
        <f>+claims!D193</f>
        <v>3</v>
      </c>
      <c r="W193" s="30">
        <f>+claims!E193</f>
        <v>0</v>
      </c>
      <c r="X193" s="30">
        <f>+claims!F193</f>
        <v>1</v>
      </c>
      <c r="Z193" s="7">
        <f t="shared" si="44"/>
        <v>0.03</v>
      </c>
      <c r="AA193" s="7">
        <f t="shared" si="45"/>
        <v>0</v>
      </c>
      <c r="AB193" s="7">
        <f t="shared" si="46"/>
        <v>0.01</v>
      </c>
      <c r="AD193" s="7">
        <f t="shared" si="37"/>
        <v>0.01</v>
      </c>
    </row>
    <row r="194" spans="1:30" hidden="1" outlineLevel="1">
      <c r="A194" t="s">
        <v>311</v>
      </c>
      <c r="B194" t="s">
        <v>312</v>
      </c>
      <c r="C194" s="17"/>
      <c r="D194" s="17" t="s">
        <v>312</v>
      </c>
      <c r="E194" s="17"/>
      <c r="F194" s="17">
        <v>208</v>
      </c>
      <c r="G194" s="17">
        <f t="shared" si="39"/>
        <v>208</v>
      </c>
      <c r="H194" s="17"/>
      <c r="I194" s="17" t="s">
        <v>312</v>
      </c>
      <c r="J194" s="17"/>
      <c r="K194" s="17">
        <v>224</v>
      </c>
      <c r="L194" s="17">
        <f t="shared" si="40"/>
        <v>224</v>
      </c>
      <c r="M194" s="17"/>
      <c r="N194" s="17" t="s">
        <v>312</v>
      </c>
      <c r="O194" s="17"/>
      <c r="P194" s="17">
        <v>211.5</v>
      </c>
      <c r="Q194" s="17">
        <f t="shared" si="47"/>
        <v>211.5</v>
      </c>
      <c r="R194" s="17">
        <f t="shared" si="42"/>
        <v>215.08333333333334</v>
      </c>
      <c r="T194" s="7">
        <f t="shared" si="43"/>
        <v>1.1475403466038568E-3</v>
      </c>
      <c r="V194" s="30">
        <f>+claims!D194</f>
        <v>2</v>
      </c>
      <c r="W194" s="30">
        <f>+claims!E194</f>
        <v>4</v>
      </c>
      <c r="X194" s="30">
        <f>+claims!F194</f>
        <v>3</v>
      </c>
      <c r="Z194" s="7">
        <f t="shared" si="44"/>
        <v>9.6153846153846159E-3</v>
      </c>
      <c r="AA194" s="7">
        <f t="shared" si="45"/>
        <v>1.7857142857142856E-2</v>
      </c>
      <c r="AB194" s="7">
        <f t="shared" si="46"/>
        <v>1.4184397163120567E-2</v>
      </c>
      <c r="AD194" s="7">
        <f t="shared" si="37"/>
        <v>1.4647143636505338E-2</v>
      </c>
    </row>
    <row r="195" spans="1:30" hidden="1" outlineLevel="1">
      <c r="A195" t="s">
        <v>313</v>
      </c>
      <c r="B195" t="s">
        <v>314</v>
      </c>
      <c r="C195" s="17"/>
      <c r="D195" s="17" t="s">
        <v>314</v>
      </c>
      <c r="E195" s="17"/>
      <c r="F195" s="17">
        <v>22.5</v>
      </c>
      <c r="G195" s="17">
        <f t="shared" si="39"/>
        <v>22.5</v>
      </c>
      <c r="H195" s="17"/>
      <c r="I195" s="17" t="s">
        <v>314</v>
      </c>
      <c r="J195" s="17"/>
      <c r="K195" s="17">
        <v>25.5</v>
      </c>
      <c r="L195" s="17">
        <f t="shared" si="40"/>
        <v>25.5</v>
      </c>
      <c r="M195" s="17"/>
      <c r="N195" s="17" t="s">
        <v>314</v>
      </c>
      <c r="O195" s="17"/>
      <c r="P195" s="17">
        <v>18</v>
      </c>
      <c r="Q195" s="17">
        <f t="shared" si="47"/>
        <v>18</v>
      </c>
      <c r="R195" s="17">
        <f t="shared" si="42"/>
        <v>21.25</v>
      </c>
      <c r="T195" s="7">
        <f t="shared" si="43"/>
        <v>1.1337574133436013E-4</v>
      </c>
      <c r="V195" s="30">
        <f>+claims!D195</f>
        <v>0</v>
      </c>
      <c r="W195" s="30">
        <f>+claims!E195</f>
        <v>1</v>
      </c>
      <c r="X195" s="30">
        <f>+claims!F195</f>
        <v>1</v>
      </c>
      <c r="Z195" s="7">
        <f t="shared" si="44"/>
        <v>0</v>
      </c>
      <c r="AA195" s="7">
        <f t="shared" si="45"/>
        <v>0.01</v>
      </c>
      <c r="AB195" s="7">
        <f t="shared" si="46"/>
        <v>0.01</v>
      </c>
      <c r="AD195" s="7">
        <f t="shared" si="37"/>
        <v>8.3333333333333332E-3</v>
      </c>
    </row>
    <row r="196" spans="1:30" hidden="1" outlineLevel="1">
      <c r="A196" t="s">
        <v>315</v>
      </c>
      <c r="B196" t="s">
        <v>316</v>
      </c>
      <c r="C196" s="17"/>
      <c r="D196" s="17" t="s">
        <v>316</v>
      </c>
      <c r="E196" s="17"/>
      <c r="F196" s="17">
        <v>8.5</v>
      </c>
      <c r="G196" s="17">
        <f t="shared" si="39"/>
        <v>8.5</v>
      </c>
      <c r="H196" s="17"/>
      <c r="I196" s="17" t="s">
        <v>316</v>
      </c>
      <c r="J196" s="17"/>
      <c r="K196" s="17">
        <v>7.5</v>
      </c>
      <c r="L196" s="17">
        <f t="shared" si="40"/>
        <v>7.5</v>
      </c>
      <c r="M196" s="17"/>
      <c r="N196" s="17" t="s">
        <v>316</v>
      </c>
      <c r="O196" s="17"/>
      <c r="P196" s="17">
        <v>6.5</v>
      </c>
      <c r="Q196" s="17">
        <f t="shared" si="47"/>
        <v>6.5</v>
      </c>
      <c r="R196" s="17">
        <f t="shared" si="42"/>
        <v>7.166666666666667</v>
      </c>
      <c r="T196" s="7">
        <f t="shared" si="43"/>
        <v>3.823652452845087E-5</v>
      </c>
      <c r="V196" s="30">
        <f>+claims!D196</f>
        <v>0</v>
      </c>
      <c r="W196" s="30">
        <f>+claims!E196</f>
        <v>0</v>
      </c>
      <c r="X196" s="30">
        <f>+claims!F196</f>
        <v>0</v>
      </c>
      <c r="Z196" s="7">
        <f t="shared" si="44"/>
        <v>0</v>
      </c>
      <c r="AA196" s="7">
        <f t="shared" si="45"/>
        <v>0</v>
      </c>
      <c r="AB196" s="7">
        <f t="shared" si="46"/>
        <v>0</v>
      </c>
      <c r="AD196" s="7">
        <f t="shared" si="37"/>
        <v>0</v>
      </c>
    </row>
    <row r="197" spans="1:30" hidden="1" outlineLevel="1">
      <c r="A197" t="s">
        <v>317</v>
      </c>
      <c r="B197" t="s">
        <v>318</v>
      </c>
      <c r="C197" s="17"/>
      <c r="D197" s="17" t="s">
        <v>318</v>
      </c>
      <c r="E197" s="17"/>
      <c r="F197" s="17">
        <v>27</v>
      </c>
      <c r="G197" s="17">
        <f t="shared" si="39"/>
        <v>27</v>
      </c>
      <c r="H197" s="17"/>
      <c r="I197" s="17" t="s">
        <v>318</v>
      </c>
      <c r="J197" s="17"/>
      <c r="K197" s="17">
        <v>23.5</v>
      </c>
      <c r="L197" s="17">
        <f t="shared" si="40"/>
        <v>23.5</v>
      </c>
      <c r="M197" s="17"/>
      <c r="N197" s="17" t="s">
        <v>318</v>
      </c>
      <c r="O197" s="17"/>
      <c r="P197" s="17">
        <v>21.5</v>
      </c>
      <c r="Q197" s="17">
        <f t="shared" si="47"/>
        <v>21.5</v>
      </c>
      <c r="R197" s="17">
        <f t="shared" si="42"/>
        <v>23.083333333333332</v>
      </c>
      <c r="T197" s="7">
        <f t="shared" si="43"/>
        <v>1.2315717784163824E-4</v>
      </c>
      <c r="V197" s="30">
        <f>+claims!D197</f>
        <v>0</v>
      </c>
      <c r="W197" s="30">
        <f>+claims!E197</f>
        <v>4</v>
      </c>
      <c r="X197" s="30">
        <f>+claims!F197</f>
        <v>0</v>
      </c>
      <c r="Z197" s="7">
        <f t="shared" si="44"/>
        <v>0</v>
      </c>
      <c r="AA197" s="7">
        <f t="shared" si="45"/>
        <v>0.04</v>
      </c>
      <c r="AB197" s="7">
        <f t="shared" si="46"/>
        <v>0</v>
      </c>
      <c r="AD197" s="7">
        <f t="shared" si="37"/>
        <v>1.3333333333333334E-2</v>
      </c>
    </row>
    <row r="198" spans="1:30" hidden="1" outlineLevel="1">
      <c r="A198" t="s">
        <v>319</v>
      </c>
      <c r="B198" t="s">
        <v>320</v>
      </c>
      <c r="C198" s="17"/>
      <c r="D198" s="17" t="s">
        <v>320</v>
      </c>
      <c r="E198" s="17"/>
      <c r="F198" s="17">
        <v>16.5</v>
      </c>
      <c r="G198" s="17">
        <f t="shared" si="39"/>
        <v>16.5</v>
      </c>
      <c r="H198" s="17"/>
      <c r="I198" s="17" t="s">
        <v>320</v>
      </c>
      <c r="J198" s="17"/>
      <c r="K198" s="17">
        <v>17.5</v>
      </c>
      <c r="L198" s="17">
        <f t="shared" si="40"/>
        <v>17.5</v>
      </c>
      <c r="M198" s="17"/>
      <c r="N198" s="17" t="s">
        <v>320</v>
      </c>
      <c r="O198" s="17"/>
      <c r="P198" s="17">
        <v>16.5</v>
      </c>
      <c r="Q198" s="17">
        <f t="shared" si="47"/>
        <v>16.5</v>
      </c>
      <c r="R198" s="17">
        <f t="shared" si="42"/>
        <v>16.833333333333332</v>
      </c>
      <c r="T198" s="7">
        <f t="shared" si="43"/>
        <v>8.9811371566826445E-5</v>
      </c>
      <c r="V198" s="30">
        <f>+claims!D198</f>
        <v>0</v>
      </c>
      <c r="W198" s="30">
        <f>+claims!E198</f>
        <v>0</v>
      </c>
      <c r="X198" s="30">
        <f>+claims!F198</f>
        <v>0</v>
      </c>
      <c r="Z198" s="7">
        <f t="shared" si="44"/>
        <v>0</v>
      </c>
      <c r="AA198" s="7">
        <f t="shared" si="45"/>
        <v>0</v>
      </c>
      <c r="AB198" s="7">
        <f t="shared" si="46"/>
        <v>0</v>
      </c>
      <c r="AD198" s="7">
        <f t="shared" ref="AD198:AD261" si="48">(+Z198+(AA198*2)+(AB198*3))/6</f>
        <v>0</v>
      </c>
    </row>
    <row r="199" spans="1:30" hidden="1" outlineLevel="1">
      <c r="A199" t="s">
        <v>321</v>
      </c>
      <c r="B199" t="s">
        <v>322</v>
      </c>
      <c r="C199" s="17"/>
      <c r="D199" s="17" t="s">
        <v>322</v>
      </c>
      <c r="E199" s="17"/>
      <c r="F199" s="17">
        <v>10</v>
      </c>
      <c r="G199" s="17">
        <f t="shared" si="39"/>
        <v>10</v>
      </c>
      <c r="H199" s="17"/>
      <c r="I199" s="17" t="s">
        <v>322</v>
      </c>
      <c r="J199" s="17"/>
      <c r="K199" s="17">
        <v>10</v>
      </c>
      <c r="L199" s="17">
        <f t="shared" si="40"/>
        <v>10</v>
      </c>
      <c r="M199" s="17"/>
      <c r="N199" s="17" t="s">
        <v>322</v>
      </c>
      <c r="O199" s="17"/>
      <c r="P199" s="17">
        <v>10.5</v>
      </c>
      <c r="Q199" s="17">
        <f t="shared" si="47"/>
        <v>10.5</v>
      </c>
      <c r="R199" s="17">
        <f t="shared" si="42"/>
        <v>10.25</v>
      </c>
      <c r="T199" s="7">
        <f t="shared" si="43"/>
        <v>5.4687122290691354E-5</v>
      </c>
      <c r="V199" s="30">
        <f>+claims!D199</f>
        <v>1</v>
      </c>
      <c r="W199" s="30">
        <f>+claims!E199</f>
        <v>0</v>
      </c>
      <c r="X199" s="30">
        <f>+claims!F199</f>
        <v>0</v>
      </c>
      <c r="Z199" s="7">
        <f t="shared" si="44"/>
        <v>0.01</v>
      </c>
      <c r="AA199" s="7">
        <f t="shared" si="45"/>
        <v>0</v>
      </c>
      <c r="AB199" s="7">
        <f t="shared" si="46"/>
        <v>0</v>
      </c>
      <c r="AD199" s="7">
        <f t="shared" si="48"/>
        <v>1.6666666666666668E-3</v>
      </c>
    </row>
    <row r="200" spans="1:30" hidden="1" outlineLevel="1">
      <c r="A200" t="s">
        <v>323</v>
      </c>
      <c r="B200" t="s">
        <v>324</v>
      </c>
      <c r="C200" s="17"/>
      <c r="D200" s="17" t="s">
        <v>324</v>
      </c>
      <c r="E200" s="17"/>
      <c r="F200" s="17">
        <v>30.5</v>
      </c>
      <c r="G200" s="17">
        <f t="shared" si="39"/>
        <v>30.5</v>
      </c>
      <c r="H200" s="17"/>
      <c r="I200" s="17" t="s">
        <v>324</v>
      </c>
      <c r="J200" s="17"/>
      <c r="K200" s="17">
        <v>32.5</v>
      </c>
      <c r="L200" s="17">
        <f t="shared" si="40"/>
        <v>32.5</v>
      </c>
      <c r="M200" s="17"/>
      <c r="N200" s="17" t="s">
        <v>324</v>
      </c>
      <c r="O200" s="17"/>
      <c r="P200" s="17">
        <v>24</v>
      </c>
      <c r="Q200" s="17">
        <f t="shared" si="47"/>
        <v>24</v>
      </c>
      <c r="R200" s="17">
        <f t="shared" si="42"/>
        <v>27.916666666666668</v>
      </c>
      <c r="T200" s="7">
        <f t="shared" si="43"/>
        <v>1.4894460136082605E-4</v>
      </c>
      <c r="V200" s="30">
        <f>+claims!D200</f>
        <v>0</v>
      </c>
      <c r="W200" s="30">
        <f>+claims!E200</f>
        <v>0</v>
      </c>
      <c r="X200" s="30">
        <f>+claims!F200</f>
        <v>0</v>
      </c>
      <c r="Z200" s="7">
        <f t="shared" si="44"/>
        <v>0</v>
      </c>
      <c r="AA200" s="7">
        <f t="shared" si="45"/>
        <v>0</v>
      </c>
      <c r="AB200" s="7">
        <f t="shared" si="46"/>
        <v>0</v>
      </c>
      <c r="AD200" s="7">
        <f t="shared" si="48"/>
        <v>0</v>
      </c>
    </row>
    <row r="201" spans="1:30" hidden="1" outlineLevel="1">
      <c r="A201" t="s">
        <v>325</v>
      </c>
      <c r="B201" t="s">
        <v>326</v>
      </c>
      <c r="C201" s="17"/>
      <c r="D201" s="17" t="s">
        <v>326</v>
      </c>
      <c r="E201" s="17"/>
      <c r="F201" s="17">
        <v>10</v>
      </c>
      <c r="G201" s="17">
        <f t="shared" si="39"/>
        <v>10</v>
      </c>
      <c r="H201" s="17"/>
      <c r="I201" s="17" t="s">
        <v>326</v>
      </c>
      <c r="J201" s="17"/>
      <c r="K201" s="17">
        <v>11</v>
      </c>
      <c r="L201" s="17">
        <f t="shared" si="40"/>
        <v>11</v>
      </c>
      <c r="M201" s="17"/>
      <c r="N201" s="17" t="s">
        <v>326</v>
      </c>
      <c r="O201" s="17"/>
      <c r="P201" s="17">
        <v>8</v>
      </c>
      <c r="Q201" s="17">
        <f t="shared" si="47"/>
        <v>8</v>
      </c>
      <c r="R201" s="17">
        <f t="shared" si="42"/>
        <v>9.3333333333333339</v>
      </c>
      <c r="T201" s="7">
        <f t="shared" si="43"/>
        <v>4.9796404037052292E-5</v>
      </c>
      <c r="V201" s="30">
        <f>+claims!D201</f>
        <v>0</v>
      </c>
      <c r="W201" s="30">
        <f>+claims!E201</f>
        <v>0</v>
      </c>
      <c r="X201" s="30">
        <f>+claims!F201</f>
        <v>0</v>
      </c>
      <c r="Z201" s="7">
        <f t="shared" si="44"/>
        <v>0</v>
      </c>
      <c r="AA201" s="7">
        <f t="shared" si="45"/>
        <v>0</v>
      </c>
      <c r="AB201" s="7">
        <f t="shared" si="46"/>
        <v>0</v>
      </c>
      <c r="AD201" s="7">
        <f t="shared" si="48"/>
        <v>0</v>
      </c>
    </row>
    <row r="202" spans="1:30" hidden="1" outlineLevel="1">
      <c r="A202" t="s">
        <v>327</v>
      </c>
      <c r="B202" t="s">
        <v>328</v>
      </c>
      <c r="C202" s="17"/>
      <c r="D202" s="17" t="s">
        <v>328</v>
      </c>
      <c r="E202" s="17"/>
      <c r="F202" s="17">
        <v>21</v>
      </c>
      <c r="G202" s="17">
        <f t="shared" si="39"/>
        <v>21</v>
      </c>
      <c r="H202" s="17"/>
      <c r="I202" s="17" t="s">
        <v>328</v>
      </c>
      <c r="J202" s="17"/>
      <c r="K202" s="17">
        <v>26</v>
      </c>
      <c r="L202" s="17">
        <f t="shared" si="40"/>
        <v>26</v>
      </c>
      <c r="M202" s="17"/>
      <c r="N202" s="17" t="s">
        <v>328</v>
      </c>
      <c r="O202" s="17"/>
      <c r="P202" s="17">
        <v>23</v>
      </c>
      <c r="Q202" s="17">
        <f t="shared" si="47"/>
        <v>23</v>
      </c>
      <c r="R202" s="17">
        <f t="shared" si="42"/>
        <v>23.666666666666668</v>
      </c>
      <c r="T202" s="7">
        <f t="shared" si="43"/>
        <v>1.2626945309395402E-4</v>
      </c>
      <c r="V202" s="30">
        <f>+claims!D202</f>
        <v>0</v>
      </c>
      <c r="W202" s="30">
        <f>+claims!E202</f>
        <v>0</v>
      </c>
      <c r="X202" s="30">
        <f>+claims!F202</f>
        <v>0</v>
      </c>
      <c r="Z202" s="7">
        <f t="shared" si="44"/>
        <v>0</v>
      </c>
      <c r="AA202" s="7">
        <f t="shared" si="45"/>
        <v>0</v>
      </c>
      <c r="AB202" s="7">
        <f t="shared" si="46"/>
        <v>0</v>
      </c>
      <c r="AD202" s="7">
        <f t="shared" si="48"/>
        <v>0</v>
      </c>
    </row>
    <row r="203" spans="1:30" hidden="1" outlineLevel="1">
      <c r="A203" t="s">
        <v>329</v>
      </c>
      <c r="B203" t="s">
        <v>330</v>
      </c>
      <c r="C203" s="17"/>
      <c r="D203" s="17" t="s">
        <v>330</v>
      </c>
      <c r="E203" s="17"/>
      <c r="F203" s="17">
        <v>17</v>
      </c>
      <c r="G203" s="17">
        <f t="shared" si="39"/>
        <v>17</v>
      </c>
      <c r="H203" s="17"/>
      <c r="I203" s="17" t="s">
        <v>330</v>
      </c>
      <c r="J203" s="17"/>
      <c r="K203" s="17">
        <v>16.5</v>
      </c>
      <c r="L203" s="17">
        <f t="shared" si="40"/>
        <v>16.5</v>
      </c>
      <c r="M203" s="17"/>
      <c r="N203" s="17" t="s">
        <v>330</v>
      </c>
      <c r="O203" s="17"/>
      <c r="P203" s="17">
        <v>15.5</v>
      </c>
      <c r="Q203" s="17">
        <f t="shared" si="47"/>
        <v>15.5</v>
      </c>
      <c r="R203" s="17">
        <f t="shared" si="42"/>
        <v>16.083333333333332</v>
      </c>
      <c r="T203" s="7">
        <f t="shared" ref="T203:T234" si="49">+R203/$R$269</f>
        <v>8.5809874813849024E-5</v>
      </c>
      <c r="V203" s="30">
        <f>+claims!D203</f>
        <v>0</v>
      </c>
      <c r="W203" s="30">
        <f>+claims!E203</f>
        <v>0</v>
      </c>
      <c r="X203" s="30">
        <f>+claims!F203</f>
        <v>0</v>
      </c>
      <c r="Z203" s="7">
        <f t="shared" si="44"/>
        <v>0</v>
      </c>
      <c r="AA203" s="7">
        <f t="shared" si="45"/>
        <v>0</v>
      </c>
      <c r="AB203" s="7">
        <f t="shared" si="46"/>
        <v>0</v>
      </c>
      <c r="AD203" s="7">
        <f t="shared" si="48"/>
        <v>0</v>
      </c>
    </row>
    <row r="204" spans="1:30" hidden="1" outlineLevel="1">
      <c r="A204" t="s">
        <v>331</v>
      </c>
      <c r="B204" t="s">
        <v>332</v>
      </c>
      <c r="C204" s="17"/>
      <c r="D204" s="17" t="s">
        <v>332</v>
      </c>
      <c r="E204" s="17"/>
      <c r="F204" s="17">
        <v>106</v>
      </c>
      <c r="G204" s="17">
        <f t="shared" si="39"/>
        <v>106</v>
      </c>
      <c r="H204" s="17"/>
      <c r="I204" s="17" t="s">
        <v>332</v>
      </c>
      <c r="J204" s="17"/>
      <c r="K204" s="17">
        <v>106.5</v>
      </c>
      <c r="L204" s="17">
        <f t="shared" si="40"/>
        <v>106.5</v>
      </c>
      <c r="M204" s="17"/>
      <c r="N204" s="17" t="s">
        <v>332</v>
      </c>
      <c r="O204" s="17"/>
      <c r="P204" s="17">
        <v>105</v>
      </c>
      <c r="Q204" s="17">
        <f t="shared" si="47"/>
        <v>105</v>
      </c>
      <c r="R204" s="17">
        <f t="shared" si="42"/>
        <v>105.66666666666667</v>
      </c>
      <c r="T204" s="7">
        <f t="shared" si="49"/>
        <v>5.6376643141948493E-4</v>
      </c>
      <c r="V204" s="30">
        <f>+claims!D204</f>
        <v>0</v>
      </c>
      <c r="W204" s="30">
        <f>+claims!E204</f>
        <v>2</v>
      </c>
      <c r="X204" s="30">
        <f>+claims!F204</f>
        <v>1</v>
      </c>
      <c r="Z204" s="7">
        <f t="shared" si="44"/>
        <v>0</v>
      </c>
      <c r="AA204" s="7">
        <f t="shared" si="45"/>
        <v>1.8779342723004695E-2</v>
      </c>
      <c r="AB204" s="7">
        <f t="shared" si="46"/>
        <v>9.5238095238095247E-3</v>
      </c>
      <c r="AD204" s="7">
        <f t="shared" si="48"/>
        <v>1.1021685669572992E-2</v>
      </c>
    </row>
    <row r="205" spans="1:30" hidden="1" outlineLevel="1">
      <c r="A205" t="s">
        <v>333</v>
      </c>
      <c r="B205" t="s">
        <v>334</v>
      </c>
      <c r="C205" s="17"/>
      <c r="D205" s="17" t="s">
        <v>334</v>
      </c>
      <c r="E205" s="17"/>
      <c r="F205" s="17">
        <v>19</v>
      </c>
      <c r="G205" s="17">
        <f t="shared" si="39"/>
        <v>19</v>
      </c>
      <c r="H205" s="17"/>
      <c r="I205" s="17" t="s">
        <v>334</v>
      </c>
      <c r="J205" s="17"/>
      <c r="K205" s="17">
        <v>18</v>
      </c>
      <c r="L205" s="17">
        <f t="shared" si="40"/>
        <v>18</v>
      </c>
      <c r="M205" s="17"/>
      <c r="N205" s="17" t="s">
        <v>334</v>
      </c>
      <c r="O205" s="17"/>
      <c r="P205" s="17">
        <v>16.5</v>
      </c>
      <c r="Q205" s="17">
        <f t="shared" si="47"/>
        <v>16.5</v>
      </c>
      <c r="R205" s="17">
        <f t="shared" si="42"/>
        <v>17.416666666666668</v>
      </c>
      <c r="T205" s="7">
        <f t="shared" si="49"/>
        <v>9.2923646819142224E-5</v>
      </c>
      <c r="V205" s="30">
        <f>+claims!D205</f>
        <v>0</v>
      </c>
      <c r="W205" s="30">
        <f>+claims!E205</f>
        <v>0</v>
      </c>
      <c r="X205" s="30">
        <f>+claims!F205</f>
        <v>0</v>
      </c>
      <c r="Z205" s="7">
        <f t="shared" si="44"/>
        <v>0</v>
      </c>
      <c r="AA205" s="7">
        <f t="shared" si="45"/>
        <v>0</v>
      </c>
      <c r="AB205" s="7">
        <f t="shared" si="46"/>
        <v>0</v>
      </c>
      <c r="AD205" s="7">
        <f t="shared" si="48"/>
        <v>0</v>
      </c>
    </row>
    <row r="206" spans="1:30" hidden="1" outlineLevel="1">
      <c r="A206" t="s">
        <v>335</v>
      </c>
      <c r="B206" t="s">
        <v>336</v>
      </c>
      <c r="C206" s="17"/>
      <c r="D206" s="17" t="s">
        <v>336</v>
      </c>
      <c r="E206" s="17"/>
      <c r="F206" s="17">
        <v>69</v>
      </c>
      <c r="G206" s="17">
        <f t="shared" si="39"/>
        <v>69</v>
      </c>
      <c r="H206" s="17"/>
      <c r="I206" s="17" t="s">
        <v>336</v>
      </c>
      <c r="J206" s="17"/>
      <c r="K206" s="17">
        <v>69.5</v>
      </c>
      <c r="L206" s="17">
        <f t="shared" si="40"/>
        <v>69.5</v>
      </c>
      <c r="M206" s="17"/>
      <c r="N206" s="17" t="s">
        <v>336</v>
      </c>
      <c r="O206" s="17"/>
      <c r="P206" s="17">
        <v>64</v>
      </c>
      <c r="Q206" s="17">
        <f t="shared" si="47"/>
        <v>64</v>
      </c>
      <c r="R206" s="17">
        <f t="shared" si="42"/>
        <v>66.666666666666671</v>
      </c>
      <c r="T206" s="7">
        <f t="shared" si="49"/>
        <v>3.5568860026465927E-4</v>
      </c>
      <c r="V206" s="30">
        <f>+claims!D206</f>
        <v>1</v>
      </c>
      <c r="W206" s="30">
        <f>+claims!E206</f>
        <v>0</v>
      </c>
      <c r="X206" s="30">
        <f>+claims!F206</f>
        <v>2</v>
      </c>
      <c r="Z206" s="7">
        <f t="shared" si="44"/>
        <v>0.01</v>
      </c>
      <c r="AA206" s="7">
        <f t="shared" si="45"/>
        <v>0</v>
      </c>
      <c r="AB206" s="7">
        <f t="shared" si="46"/>
        <v>0.02</v>
      </c>
      <c r="AD206" s="7">
        <f t="shared" si="48"/>
        <v>1.1666666666666665E-2</v>
      </c>
    </row>
    <row r="207" spans="1:30" hidden="1" outlineLevel="1">
      <c r="A207" t="s">
        <v>337</v>
      </c>
      <c r="B207" t="s">
        <v>338</v>
      </c>
      <c r="C207" s="17"/>
      <c r="D207" s="17" t="s">
        <v>338</v>
      </c>
      <c r="E207" s="17"/>
      <c r="F207" s="17">
        <v>7</v>
      </c>
      <c r="G207" s="17">
        <f t="shared" si="39"/>
        <v>7</v>
      </c>
      <c r="H207" s="17"/>
      <c r="I207" s="17" t="s">
        <v>338</v>
      </c>
      <c r="J207" s="17"/>
      <c r="K207" s="17">
        <v>6</v>
      </c>
      <c r="L207" s="17">
        <f t="shared" si="40"/>
        <v>6</v>
      </c>
      <c r="M207" s="17"/>
      <c r="N207" s="17" t="s">
        <v>338</v>
      </c>
      <c r="O207" s="17"/>
      <c r="P207" s="17">
        <v>6</v>
      </c>
      <c r="Q207" s="17">
        <f t="shared" si="47"/>
        <v>6</v>
      </c>
      <c r="R207" s="17">
        <f t="shared" si="42"/>
        <v>6.166666666666667</v>
      </c>
      <c r="T207" s="7">
        <f t="shared" si="49"/>
        <v>3.2901195524480981E-5</v>
      </c>
      <c r="V207" s="30">
        <f>+claims!D207</f>
        <v>0</v>
      </c>
      <c r="W207" s="30">
        <f>+claims!E207</f>
        <v>0</v>
      </c>
      <c r="X207" s="30">
        <f>+claims!F207</f>
        <v>0</v>
      </c>
      <c r="Z207" s="7">
        <f t="shared" si="44"/>
        <v>0</v>
      </c>
      <c r="AA207" s="7">
        <f t="shared" si="45"/>
        <v>0</v>
      </c>
      <c r="AB207" s="7">
        <f t="shared" si="46"/>
        <v>0</v>
      </c>
      <c r="AD207" s="7">
        <f t="shared" si="48"/>
        <v>0</v>
      </c>
    </row>
    <row r="208" spans="1:30" hidden="1" outlineLevel="1">
      <c r="A208" t="s">
        <v>339</v>
      </c>
      <c r="B208" t="s">
        <v>340</v>
      </c>
      <c r="C208" s="17"/>
      <c r="D208" s="17" t="s">
        <v>340</v>
      </c>
      <c r="E208" s="17"/>
      <c r="F208" s="17">
        <v>17.5</v>
      </c>
      <c r="G208" s="17">
        <f t="shared" ref="G208:G266" si="50">AVERAGE(C208:F208)</f>
        <v>17.5</v>
      </c>
      <c r="H208" s="17"/>
      <c r="I208" s="17" t="s">
        <v>340</v>
      </c>
      <c r="J208" s="17"/>
      <c r="K208" s="17">
        <v>19.5</v>
      </c>
      <c r="L208" s="17">
        <f t="shared" si="40"/>
        <v>19.5</v>
      </c>
      <c r="M208" s="17"/>
      <c r="N208" s="17" t="s">
        <v>340</v>
      </c>
      <c r="O208" s="17"/>
      <c r="P208" s="17">
        <v>18.5</v>
      </c>
      <c r="Q208" s="17">
        <f t="shared" ref="Q208:Q240" si="51">AVERAGE(M208:P208)</f>
        <v>18.5</v>
      </c>
      <c r="R208" s="17">
        <f t="shared" si="42"/>
        <v>18.666666666666668</v>
      </c>
      <c r="T208" s="7">
        <f t="shared" si="49"/>
        <v>9.9592808074104583E-5</v>
      </c>
      <c r="V208" s="30">
        <f>+claims!D208</f>
        <v>0</v>
      </c>
      <c r="W208" s="30">
        <f>+claims!E208</f>
        <v>0</v>
      </c>
      <c r="X208" s="30">
        <f>+claims!F208</f>
        <v>0</v>
      </c>
      <c r="Z208" s="7">
        <f t="shared" si="44"/>
        <v>0</v>
      </c>
      <c r="AA208" s="7">
        <f t="shared" si="45"/>
        <v>0</v>
      </c>
      <c r="AB208" s="7">
        <f t="shared" si="46"/>
        <v>0</v>
      </c>
      <c r="AD208" s="7">
        <f t="shared" si="48"/>
        <v>0</v>
      </c>
    </row>
    <row r="209" spans="1:30" hidden="1" outlineLevel="1">
      <c r="A209" t="s">
        <v>519</v>
      </c>
      <c r="B209" t="s">
        <v>517</v>
      </c>
      <c r="C209" s="17"/>
      <c r="D209" s="17" t="s">
        <v>517</v>
      </c>
      <c r="E209" s="17"/>
      <c r="F209" s="17">
        <v>6</v>
      </c>
      <c r="G209" s="17">
        <f t="shared" si="50"/>
        <v>6</v>
      </c>
      <c r="H209" s="17"/>
      <c r="I209" s="17" t="s">
        <v>517</v>
      </c>
      <c r="J209" s="17"/>
      <c r="K209" s="17">
        <v>6</v>
      </c>
      <c r="L209" s="17">
        <f t="shared" si="40"/>
        <v>6</v>
      </c>
      <c r="M209" s="17"/>
      <c r="N209" s="17" t="s">
        <v>517</v>
      </c>
      <c r="O209" s="17"/>
      <c r="P209" s="17">
        <v>6</v>
      </c>
      <c r="Q209" s="17">
        <f>AVERAGE(M209:P209)</f>
        <v>6</v>
      </c>
      <c r="R209" s="17">
        <f>IF(G209&gt;0,(+G209+(L209*2)+(Q209*3))/6,IF(L209&gt;0,((L209*2)+(Q209*3))/5,Q209))</f>
        <v>6</v>
      </c>
      <c r="T209" s="7">
        <f t="shared" si="49"/>
        <v>3.2011974023819332E-5</v>
      </c>
      <c r="V209" s="30">
        <f>+claims!D209</f>
        <v>0</v>
      </c>
      <c r="W209" s="30">
        <f>+claims!E209</f>
        <v>0</v>
      </c>
      <c r="X209" s="30">
        <f>+claims!F209</f>
        <v>0</v>
      </c>
      <c r="Z209" s="7">
        <f>IF(G209&gt;100,IF(V209&lt;1,0,+V209/G209),IF(V209&lt;1,0,+V209/100))</f>
        <v>0</v>
      </c>
      <c r="AA209" s="7">
        <f>IF(L209&gt;100,IF(W209&lt;1,0,+W209/L209),IF(W209&lt;1,0,+W209/100))</f>
        <v>0</v>
      </c>
      <c r="AB209" s="7">
        <f>IF(Q209&gt;100,IF(X209&lt;1,0,+X209/Q209),IF(X209&lt;1,0,+X209/100))</f>
        <v>0</v>
      </c>
      <c r="AD209" s="7">
        <f t="shared" si="48"/>
        <v>0</v>
      </c>
    </row>
    <row r="210" spans="1:30" hidden="1" outlineLevel="1">
      <c r="A210" t="s">
        <v>341</v>
      </c>
      <c r="B210" t="s">
        <v>342</v>
      </c>
      <c r="C210" s="17"/>
      <c r="D210" s="17" t="s">
        <v>342</v>
      </c>
      <c r="E210" s="17"/>
      <c r="F210" s="17">
        <v>23</v>
      </c>
      <c r="G210" s="17">
        <f t="shared" si="50"/>
        <v>23</v>
      </c>
      <c r="H210" s="17"/>
      <c r="I210" s="17" t="s">
        <v>342</v>
      </c>
      <c r="J210" s="17"/>
      <c r="K210" s="17">
        <v>22</v>
      </c>
      <c r="L210" s="17">
        <f t="shared" ref="L210:L266" si="52">AVERAGE(H210:K210)</f>
        <v>22</v>
      </c>
      <c r="M210" s="17"/>
      <c r="N210" s="17" t="s">
        <v>342</v>
      </c>
      <c r="O210" s="17"/>
      <c r="P210" s="17">
        <v>18.5</v>
      </c>
      <c r="Q210" s="17">
        <f t="shared" si="51"/>
        <v>18.5</v>
      </c>
      <c r="R210" s="17">
        <f t="shared" si="42"/>
        <v>20.416666666666668</v>
      </c>
      <c r="T210" s="7">
        <f t="shared" si="49"/>
        <v>1.0892963383105189E-4</v>
      </c>
      <c r="V210" s="30">
        <f>+claims!D210</f>
        <v>0</v>
      </c>
      <c r="W210" s="30">
        <f>+claims!E210</f>
        <v>0</v>
      </c>
      <c r="X210" s="30">
        <f>+claims!F210</f>
        <v>0</v>
      </c>
      <c r="Z210" s="7">
        <f t="shared" si="44"/>
        <v>0</v>
      </c>
      <c r="AA210" s="7">
        <f t="shared" si="45"/>
        <v>0</v>
      </c>
      <c r="AB210" s="7">
        <f t="shared" si="46"/>
        <v>0</v>
      </c>
      <c r="AD210" s="7">
        <f t="shared" si="48"/>
        <v>0</v>
      </c>
    </row>
    <row r="211" spans="1:30" hidden="1" outlineLevel="1">
      <c r="A211" t="s">
        <v>343</v>
      </c>
      <c r="B211" t="s">
        <v>344</v>
      </c>
      <c r="C211" s="17"/>
      <c r="D211" s="17" t="s">
        <v>344</v>
      </c>
      <c r="E211" s="17"/>
      <c r="F211" s="17">
        <v>32</v>
      </c>
      <c r="G211" s="17">
        <f t="shared" si="50"/>
        <v>32</v>
      </c>
      <c r="H211" s="17"/>
      <c r="I211" s="17" t="s">
        <v>344</v>
      </c>
      <c r="J211" s="17"/>
      <c r="K211" s="17">
        <v>34</v>
      </c>
      <c r="L211" s="17">
        <f t="shared" si="52"/>
        <v>34</v>
      </c>
      <c r="M211" s="17"/>
      <c r="N211" s="17" t="s">
        <v>344</v>
      </c>
      <c r="O211" s="17"/>
      <c r="P211" s="17">
        <v>27.5</v>
      </c>
      <c r="Q211" s="17">
        <f t="shared" si="51"/>
        <v>27.5</v>
      </c>
      <c r="R211" s="17">
        <f t="shared" si="42"/>
        <v>30.416666666666668</v>
      </c>
      <c r="T211" s="7">
        <f t="shared" si="49"/>
        <v>1.6228292387075076E-4</v>
      </c>
      <c r="V211" s="30">
        <f>+claims!D211</f>
        <v>0</v>
      </c>
      <c r="W211" s="30">
        <f>+claims!E211</f>
        <v>2</v>
      </c>
      <c r="X211" s="30">
        <f>+claims!F211</f>
        <v>0</v>
      </c>
      <c r="Z211" s="7">
        <f t="shared" si="44"/>
        <v>0</v>
      </c>
      <c r="AA211" s="7">
        <f t="shared" si="45"/>
        <v>0.02</v>
      </c>
      <c r="AB211" s="7">
        <f t="shared" si="46"/>
        <v>0</v>
      </c>
      <c r="AD211" s="7">
        <f t="shared" si="48"/>
        <v>6.6666666666666671E-3</v>
      </c>
    </row>
    <row r="212" spans="1:30" hidden="1" outlineLevel="1">
      <c r="A212" t="s">
        <v>345</v>
      </c>
      <c r="B212" t="s">
        <v>346</v>
      </c>
      <c r="C212" s="17"/>
      <c r="D212" s="17" t="s">
        <v>346</v>
      </c>
      <c r="E212" s="17"/>
      <c r="F212" s="17">
        <v>14</v>
      </c>
      <c r="G212" s="17">
        <f t="shared" si="50"/>
        <v>14</v>
      </c>
      <c r="H212" s="17"/>
      <c r="I212" s="17" t="s">
        <v>346</v>
      </c>
      <c r="J212" s="17"/>
      <c r="K212" s="17">
        <v>14.5</v>
      </c>
      <c r="L212" s="17">
        <f t="shared" si="52"/>
        <v>14.5</v>
      </c>
      <c r="M212" s="17"/>
      <c r="N212" s="17" t="s">
        <v>346</v>
      </c>
      <c r="O212" s="17"/>
      <c r="P212" s="17">
        <v>14.5</v>
      </c>
      <c r="Q212" s="17">
        <f t="shared" si="51"/>
        <v>14.5</v>
      </c>
      <c r="R212" s="17">
        <f t="shared" si="42"/>
        <v>14.416666666666666</v>
      </c>
      <c r="T212" s="7">
        <f t="shared" si="49"/>
        <v>7.6917659807232555E-5</v>
      </c>
      <c r="V212" s="30">
        <f>+claims!D212</f>
        <v>0</v>
      </c>
      <c r="W212" s="30">
        <f>+claims!E212</f>
        <v>0</v>
      </c>
      <c r="X212" s="30">
        <f>+claims!F212</f>
        <v>0</v>
      </c>
      <c r="Z212" s="7">
        <f t="shared" si="44"/>
        <v>0</v>
      </c>
      <c r="AA212" s="7">
        <f t="shared" si="45"/>
        <v>0</v>
      </c>
      <c r="AB212" s="7">
        <f t="shared" si="46"/>
        <v>0</v>
      </c>
      <c r="AD212" s="7">
        <f t="shared" si="48"/>
        <v>0</v>
      </c>
    </row>
    <row r="213" spans="1:30" hidden="1" outlineLevel="1">
      <c r="A213" t="s">
        <v>347</v>
      </c>
      <c r="B213" t="s">
        <v>348</v>
      </c>
      <c r="C213" s="17"/>
      <c r="D213" s="17" t="s">
        <v>348</v>
      </c>
      <c r="E213" s="17"/>
      <c r="F213" s="17">
        <v>3</v>
      </c>
      <c r="G213" s="17">
        <f t="shared" si="50"/>
        <v>3</v>
      </c>
      <c r="H213" s="17"/>
      <c r="I213" s="17" t="s">
        <v>348</v>
      </c>
      <c r="J213" s="17"/>
      <c r="K213" s="17">
        <v>3.5</v>
      </c>
      <c r="L213" s="17">
        <f t="shared" si="52"/>
        <v>3.5</v>
      </c>
      <c r="M213" s="17"/>
      <c r="N213" s="17" t="s">
        <v>348</v>
      </c>
      <c r="O213" s="17"/>
      <c r="P213" s="17">
        <v>3.5</v>
      </c>
      <c r="Q213" s="17">
        <f t="shared" si="51"/>
        <v>3.5</v>
      </c>
      <c r="R213" s="17">
        <f t="shared" si="42"/>
        <v>3.4166666666666665</v>
      </c>
      <c r="T213" s="7">
        <f t="shared" si="49"/>
        <v>1.8229040763563783E-5</v>
      </c>
      <c r="V213" s="30">
        <f>+claims!D213</f>
        <v>0</v>
      </c>
      <c r="W213" s="30">
        <f>+claims!E213</f>
        <v>0</v>
      </c>
      <c r="X213" s="30">
        <f>+claims!F213</f>
        <v>0</v>
      </c>
      <c r="Z213" s="7">
        <f t="shared" si="44"/>
        <v>0</v>
      </c>
      <c r="AA213" s="7">
        <f t="shared" si="45"/>
        <v>0</v>
      </c>
      <c r="AB213" s="7">
        <f t="shared" si="46"/>
        <v>0</v>
      </c>
      <c r="AD213" s="7">
        <f t="shared" si="48"/>
        <v>0</v>
      </c>
    </row>
    <row r="214" spans="1:30" hidden="1" outlineLevel="1">
      <c r="A214" t="s">
        <v>349</v>
      </c>
      <c r="B214" t="s">
        <v>350</v>
      </c>
      <c r="C214" s="17"/>
      <c r="D214" s="17" t="s">
        <v>350</v>
      </c>
      <c r="E214" s="17"/>
      <c r="F214" s="17">
        <v>26</v>
      </c>
      <c r="G214" s="17">
        <f t="shared" si="50"/>
        <v>26</v>
      </c>
      <c r="H214" s="17"/>
      <c r="I214" s="17" t="s">
        <v>350</v>
      </c>
      <c r="J214" s="17"/>
      <c r="K214" s="17">
        <v>24</v>
      </c>
      <c r="L214" s="17">
        <f t="shared" si="52"/>
        <v>24</v>
      </c>
      <c r="M214" s="17"/>
      <c r="N214" s="17" t="s">
        <v>350</v>
      </c>
      <c r="O214" s="17"/>
      <c r="P214" s="17">
        <v>46.5</v>
      </c>
      <c r="Q214" s="17">
        <f t="shared" si="51"/>
        <v>46.5</v>
      </c>
      <c r="R214" s="17">
        <f t="shared" si="42"/>
        <v>35.583333333333336</v>
      </c>
      <c r="T214" s="7">
        <f t="shared" si="49"/>
        <v>1.8984879039126188E-4</v>
      </c>
      <c r="V214" s="30">
        <f>+claims!D214</f>
        <v>0</v>
      </c>
      <c r="W214" s="30">
        <f>+claims!E214</f>
        <v>1</v>
      </c>
      <c r="X214" s="30">
        <f>+claims!F214</f>
        <v>0</v>
      </c>
      <c r="Z214" s="7">
        <f t="shared" si="44"/>
        <v>0</v>
      </c>
      <c r="AA214" s="7">
        <f t="shared" si="45"/>
        <v>0.01</v>
      </c>
      <c r="AB214" s="7">
        <f t="shared" si="46"/>
        <v>0</v>
      </c>
      <c r="AD214" s="7">
        <f t="shared" si="48"/>
        <v>3.3333333333333335E-3</v>
      </c>
    </row>
    <row r="215" spans="1:30" hidden="1" outlineLevel="1">
      <c r="A215" t="s">
        <v>351</v>
      </c>
      <c r="B215" t="s">
        <v>352</v>
      </c>
      <c r="C215" s="17"/>
      <c r="D215" s="17" t="s">
        <v>352</v>
      </c>
      <c r="E215" s="17"/>
      <c r="F215" s="17">
        <v>40</v>
      </c>
      <c r="G215" s="17">
        <f t="shared" si="50"/>
        <v>40</v>
      </c>
      <c r="H215" s="17"/>
      <c r="I215" s="17" t="s">
        <v>352</v>
      </c>
      <c r="J215" s="17"/>
      <c r="K215" s="17">
        <v>37.5</v>
      </c>
      <c r="L215" s="17">
        <f t="shared" si="52"/>
        <v>37.5</v>
      </c>
      <c r="M215" s="17"/>
      <c r="N215" s="17" t="s">
        <v>352</v>
      </c>
      <c r="O215" s="17"/>
      <c r="P215" s="17">
        <v>37.5</v>
      </c>
      <c r="Q215" s="17">
        <f t="shared" si="51"/>
        <v>37.5</v>
      </c>
      <c r="R215" s="17">
        <f t="shared" si="42"/>
        <v>37.916666666666664</v>
      </c>
      <c r="T215" s="7">
        <f t="shared" si="49"/>
        <v>2.0229789140052492E-4</v>
      </c>
      <c r="V215" s="30">
        <f>+claims!D215</f>
        <v>0</v>
      </c>
      <c r="W215" s="30">
        <f>+claims!E215</f>
        <v>0</v>
      </c>
      <c r="X215" s="30">
        <f>+claims!F215</f>
        <v>0</v>
      </c>
      <c r="Z215" s="7">
        <f t="shared" si="44"/>
        <v>0</v>
      </c>
      <c r="AA215" s="7">
        <f t="shared" si="45"/>
        <v>0</v>
      </c>
      <c r="AB215" s="7">
        <f t="shared" si="46"/>
        <v>0</v>
      </c>
      <c r="AD215" s="7">
        <f t="shared" si="48"/>
        <v>0</v>
      </c>
    </row>
    <row r="216" spans="1:30" hidden="1" outlineLevel="1">
      <c r="A216" t="s">
        <v>353</v>
      </c>
      <c r="B216" t="s">
        <v>354</v>
      </c>
      <c r="C216" s="17"/>
      <c r="D216" s="17" t="s">
        <v>354</v>
      </c>
      <c r="E216" s="17"/>
      <c r="F216" s="17">
        <v>11.5</v>
      </c>
      <c r="G216" s="17">
        <f t="shared" si="50"/>
        <v>11.5</v>
      </c>
      <c r="H216" s="17"/>
      <c r="I216" s="17" t="s">
        <v>354</v>
      </c>
      <c r="J216" s="17"/>
      <c r="K216" s="17">
        <v>11.5</v>
      </c>
      <c r="L216" s="17">
        <f t="shared" si="52"/>
        <v>11.5</v>
      </c>
      <c r="M216" s="17"/>
      <c r="N216" s="17" t="s">
        <v>354</v>
      </c>
      <c r="O216" s="17"/>
      <c r="P216" s="17">
        <v>14</v>
      </c>
      <c r="Q216" s="17">
        <f t="shared" si="51"/>
        <v>14</v>
      </c>
      <c r="R216" s="17">
        <f t="shared" si="42"/>
        <v>12.75</v>
      </c>
      <c r="T216" s="7">
        <f t="shared" si="49"/>
        <v>6.8025444800616072E-5</v>
      </c>
      <c r="V216" s="30">
        <f>+claims!D216</f>
        <v>0</v>
      </c>
      <c r="W216" s="30">
        <f>+claims!E216</f>
        <v>1</v>
      </c>
      <c r="X216" s="30">
        <f>+claims!F216</f>
        <v>2</v>
      </c>
      <c r="Z216" s="7">
        <f t="shared" si="44"/>
        <v>0</v>
      </c>
      <c r="AA216" s="7">
        <f t="shared" si="45"/>
        <v>0.01</v>
      </c>
      <c r="AB216" s="7">
        <f t="shared" si="46"/>
        <v>0.02</v>
      </c>
      <c r="AD216" s="7">
        <f t="shared" si="48"/>
        <v>1.3333333333333334E-2</v>
      </c>
    </row>
    <row r="217" spans="1:30" hidden="1" outlineLevel="1">
      <c r="A217" t="s">
        <v>355</v>
      </c>
      <c r="B217" t="s">
        <v>356</v>
      </c>
      <c r="C217" s="17"/>
      <c r="D217" s="17" t="s">
        <v>356</v>
      </c>
      <c r="E217" s="17"/>
      <c r="F217" s="17">
        <v>171</v>
      </c>
      <c r="G217" s="17">
        <f t="shared" si="50"/>
        <v>171</v>
      </c>
      <c r="H217" s="17"/>
      <c r="I217" s="17" t="s">
        <v>356</v>
      </c>
      <c r="J217" s="17"/>
      <c r="K217" s="17">
        <v>171.5</v>
      </c>
      <c r="L217" s="17">
        <f t="shared" si="52"/>
        <v>171.5</v>
      </c>
      <c r="M217" s="17"/>
      <c r="N217" s="17" t="s">
        <v>356</v>
      </c>
      <c r="O217" s="17"/>
      <c r="P217" s="17">
        <v>170.5</v>
      </c>
      <c r="Q217" s="17">
        <f t="shared" si="51"/>
        <v>170.5</v>
      </c>
      <c r="R217" s="17">
        <f t="shared" si="42"/>
        <v>170.91666666666666</v>
      </c>
      <c r="T217" s="7">
        <f t="shared" si="49"/>
        <v>9.1189664892852001E-4</v>
      </c>
      <c r="V217" s="30">
        <f>+claims!D217</f>
        <v>7</v>
      </c>
      <c r="W217" s="30">
        <f>+claims!E217</f>
        <v>3</v>
      </c>
      <c r="X217" s="30">
        <f>+claims!F217</f>
        <v>3</v>
      </c>
      <c r="Z217" s="7">
        <f t="shared" si="44"/>
        <v>4.0935672514619881E-2</v>
      </c>
      <c r="AA217" s="7">
        <f t="shared" si="45"/>
        <v>1.7492711370262391E-2</v>
      </c>
      <c r="AB217" s="7">
        <f t="shared" si="46"/>
        <v>1.7595307917888565E-2</v>
      </c>
      <c r="AD217" s="7">
        <f t="shared" si="48"/>
        <v>2.145116983480173E-2</v>
      </c>
    </row>
    <row r="218" spans="1:30" hidden="1" outlineLevel="1">
      <c r="A218" t="s">
        <v>498</v>
      </c>
      <c r="B218" t="s">
        <v>360</v>
      </c>
      <c r="C218" s="17"/>
      <c r="D218" s="17" t="s">
        <v>360</v>
      </c>
      <c r="E218" s="17"/>
      <c r="F218" s="17">
        <v>20</v>
      </c>
      <c r="G218" s="17">
        <f>AVERAGE(C218:F218)</f>
        <v>20</v>
      </c>
      <c r="H218" s="17"/>
      <c r="I218" s="17" t="s">
        <v>360</v>
      </c>
      <c r="J218" s="17"/>
      <c r="K218" s="17">
        <v>19</v>
      </c>
      <c r="L218" s="17">
        <f>AVERAGE(H218:K218)</f>
        <v>19</v>
      </c>
      <c r="M218" s="17"/>
      <c r="N218" s="17" t="s">
        <v>360</v>
      </c>
      <c r="O218" s="17"/>
      <c r="P218" s="17">
        <v>20</v>
      </c>
      <c r="Q218" s="17">
        <f>AVERAGE(M218:P218)</f>
        <v>20</v>
      </c>
      <c r="R218" s="17">
        <f>IF(G218&gt;0,(+G218+(L218*2)+(Q218*3))/6,IF(L218&gt;0,((L218*2)+(Q218*3))/5,Q218))</f>
        <v>19.666666666666668</v>
      </c>
      <c r="T218" s="7">
        <f t="shared" si="49"/>
        <v>1.0492813707807447E-4</v>
      </c>
      <c r="V218" s="30">
        <f>+claims!D218</f>
        <v>0</v>
      </c>
      <c r="W218" s="30">
        <f>+claims!E218</f>
        <v>0</v>
      </c>
      <c r="X218" s="30">
        <f>+claims!F218</f>
        <v>0</v>
      </c>
      <c r="Z218" s="7">
        <f>IF(G218&gt;100,IF(V218&lt;1,0,+V218/G218),IF(V218&lt;1,0,+V218/100))</f>
        <v>0</v>
      </c>
      <c r="AA218" s="7">
        <f>IF(L218&gt;100,IF(W218&lt;1,0,+W218/L218),IF(W218&lt;1,0,+W218/100))</f>
        <v>0</v>
      </c>
      <c r="AB218" s="7">
        <f>IF(Q218&gt;100,IF(X218&lt;1,0,+X218/Q218),IF(X218&lt;1,0,+X218/100))</f>
        <v>0</v>
      </c>
      <c r="AD218" s="7">
        <f t="shared" si="48"/>
        <v>0</v>
      </c>
    </row>
    <row r="219" spans="1:30" hidden="1" outlineLevel="1">
      <c r="A219" t="s">
        <v>499</v>
      </c>
      <c r="B219" t="s">
        <v>361</v>
      </c>
      <c r="C219" s="17"/>
      <c r="D219" s="17" t="s">
        <v>361</v>
      </c>
      <c r="E219" s="17"/>
      <c r="F219" s="17">
        <v>12</v>
      </c>
      <c r="G219" s="17">
        <f>AVERAGE(C219:F219)</f>
        <v>12</v>
      </c>
      <c r="H219" s="17"/>
      <c r="I219" s="17" t="s">
        <v>361</v>
      </c>
      <c r="J219" s="17"/>
      <c r="K219" s="17">
        <v>12</v>
      </c>
      <c r="L219" s="17">
        <f>AVERAGE(H219:K219)</f>
        <v>12</v>
      </c>
      <c r="M219" s="17"/>
      <c r="N219" s="17" t="s">
        <v>361</v>
      </c>
      <c r="O219" s="17"/>
      <c r="P219" s="17">
        <v>10</v>
      </c>
      <c r="Q219" s="17">
        <f>AVERAGE(M219:P219)</f>
        <v>10</v>
      </c>
      <c r="R219" s="17">
        <f>IF(G219&gt;0,(+G219+(L219*2)+(Q219*3))/6,IF(L219&gt;0,((L219*2)+(Q219*3))/5,Q219))</f>
        <v>11</v>
      </c>
      <c r="T219" s="7">
        <f t="shared" si="49"/>
        <v>5.8688619043668768E-5</v>
      </c>
      <c r="V219" s="30">
        <f>+claims!D219</f>
        <v>0</v>
      </c>
      <c r="W219" s="30">
        <f>+claims!E219</f>
        <v>0</v>
      </c>
      <c r="X219" s="30">
        <f>+claims!F219</f>
        <v>0</v>
      </c>
      <c r="Z219" s="7">
        <f>IF(G219&gt;100,IF(V219&lt;1,0,+V219/G219),IF(V219&lt;1,0,+V219/100))</f>
        <v>0</v>
      </c>
      <c r="AA219" s="7">
        <f>IF(L219&gt;100,IF(W219&lt;1,0,+W219/L219),IF(W219&lt;1,0,+W219/100))</f>
        <v>0</v>
      </c>
      <c r="AB219" s="7">
        <f>IF(Q219&gt;100,IF(X219&lt;1,0,+X219/Q219),IF(X219&lt;1,0,+X219/100))</f>
        <v>0</v>
      </c>
      <c r="AD219" s="7">
        <f t="shared" si="48"/>
        <v>0</v>
      </c>
    </row>
    <row r="220" spans="1:30" hidden="1" outlineLevel="1">
      <c r="A220" t="s">
        <v>500</v>
      </c>
      <c r="B220" t="s">
        <v>357</v>
      </c>
      <c r="C220" s="17"/>
      <c r="D220" s="17" t="s">
        <v>357</v>
      </c>
      <c r="E220" s="17"/>
      <c r="F220" s="17">
        <v>9.5</v>
      </c>
      <c r="G220" s="17">
        <f t="shared" si="50"/>
        <v>9.5</v>
      </c>
      <c r="H220" s="17"/>
      <c r="I220" s="17" t="s">
        <v>357</v>
      </c>
      <c r="J220" s="17"/>
      <c r="K220" s="17">
        <v>8</v>
      </c>
      <c r="L220" s="17">
        <f t="shared" si="52"/>
        <v>8</v>
      </c>
      <c r="M220" s="17"/>
      <c r="N220" s="17" t="s">
        <v>357</v>
      </c>
      <c r="O220" s="17"/>
      <c r="P220" s="17">
        <v>6</v>
      </c>
      <c r="Q220" s="17">
        <f t="shared" si="51"/>
        <v>6</v>
      </c>
      <c r="R220" s="17">
        <f t="shared" si="42"/>
        <v>7.25</v>
      </c>
      <c r="T220" s="7">
        <f t="shared" si="49"/>
        <v>3.8681135278781691E-5</v>
      </c>
      <c r="V220" s="30">
        <f>+claims!D220</f>
        <v>0</v>
      </c>
      <c r="W220" s="30">
        <f>+claims!E220</f>
        <v>0</v>
      </c>
      <c r="X220" s="30">
        <f>+claims!F220</f>
        <v>0</v>
      </c>
      <c r="Z220" s="7">
        <f t="shared" si="44"/>
        <v>0</v>
      </c>
      <c r="AA220" s="7">
        <f t="shared" si="45"/>
        <v>0</v>
      </c>
      <c r="AB220" s="7">
        <f t="shared" si="46"/>
        <v>0</v>
      </c>
      <c r="AD220" s="7">
        <f t="shared" si="48"/>
        <v>0</v>
      </c>
    </row>
    <row r="221" spans="1:30" hidden="1" outlineLevel="1">
      <c r="A221" t="s">
        <v>359</v>
      </c>
      <c r="B221" t="s">
        <v>358</v>
      </c>
      <c r="C221" s="17"/>
      <c r="D221" s="17" t="s">
        <v>358</v>
      </c>
      <c r="E221" s="17"/>
      <c r="F221" s="17">
        <v>62</v>
      </c>
      <c r="G221" s="17">
        <f t="shared" si="50"/>
        <v>62</v>
      </c>
      <c r="H221" s="17"/>
      <c r="I221" s="17" t="s">
        <v>358</v>
      </c>
      <c r="J221" s="17"/>
      <c r="K221" s="17">
        <v>69</v>
      </c>
      <c r="L221" s="17">
        <f t="shared" si="52"/>
        <v>69</v>
      </c>
      <c r="M221" s="17"/>
      <c r="N221" s="17" t="s">
        <v>358</v>
      </c>
      <c r="O221" s="17"/>
      <c r="P221" s="17">
        <v>66</v>
      </c>
      <c r="Q221" s="17">
        <f t="shared" si="51"/>
        <v>66</v>
      </c>
      <c r="R221" s="17">
        <f t="shared" si="42"/>
        <v>66.333333333333329</v>
      </c>
      <c r="T221" s="7">
        <f t="shared" si="49"/>
        <v>3.539101572633359E-4</v>
      </c>
      <c r="V221" s="30">
        <f>+claims!D221</f>
        <v>3</v>
      </c>
      <c r="W221" s="30">
        <f>+claims!E221</f>
        <v>1</v>
      </c>
      <c r="X221" s="30">
        <f>+claims!F221</f>
        <v>1</v>
      </c>
      <c r="Z221" s="7">
        <f t="shared" si="44"/>
        <v>0.03</v>
      </c>
      <c r="AA221" s="7">
        <f t="shared" si="45"/>
        <v>0.01</v>
      </c>
      <c r="AB221" s="7">
        <f t="shared" si="46"/>
        <v>0.01</v>
      </c>
      <c r="AD221" s="7">
        <f t="shared" si="48"/>
        <v>1.3333333333333334E-2</v>
      </c>
    </row>
    <row r="222" spans="1:30" hidden="1" outlineLevel="1">
      <c r="A222" t="s">
        <v>362</v>
      </c>
      <c r="B222" t="s">
        <v>363</v>
      </c>
      <c r="C222" s="17"/>
      <c r="D222" s="17" t="s">
        <v>363</v>
      </c>
      <c r="E222" s="17"/>
      <c r="F222" s="17">
        <v>70</v>
      </c>
      <c r="G222" s="17">
        <f t="shared" si="50"/>
        <v>70</v>
      </c>
      <c r="H222" s="17"/>
      <c r="I222" s="17" t="s">
        <v>363</v>
      </c>
      <c r="J222" s="17"/>
      <c r="K222" s="17">
        <v>70</v>
      </c>
      <c r="L222" s="17">
        <f t="shared" si="52"/>
        <v>70</v>
      </c>
      <c r="M222" s="17"/>
      <c r="N222" s="17" t="s">
        <v>363</v>
      </c>
      <c r="O222" s="17"/>
      <c r="P222" s="17">
        <v>66</v>
      </c>
      <c r="Q222" s="17">
        <f t="shared" si="51"/>
        <v>66</v>
      </c>
      <c r="R222" s="17">
        <f t="shared" si="42"/>
        <v>68</v>
      </c>
      <c r="T222" s="7">
        <f t="shared" si="49"/>
        <v>3.628023722699524E-4</v>
      </c>
      <c r="V222" s="30">
        <f>+claims!D222</f>
        <v>0</v>
      </c>
      <c r="W222" s="30">
        <f>+claims!E222</f>
        <v>0</v>
      </c>
      <c r="X222" s="30">
        <f>+claims!F222</f>
        <v>0</v>
      </c>
      <c r="Z222" s="7">
        <f t="shared" si="44"/>
        <v>0</v>
      </c>
      <c r="AA222" s="7">
        <f t="shared" si="45"/>
        <v>0</v>
      </c>
      <c r="AB222" s="7">
        <f t="shared" si="46"/>
        <v>0</v>
      </c>
      <c r="AD222" s="7">
        <f t="shared" si="48"/>
        <v>0</v>
      </c>
    </row>
    <row r="223" spans="1:30" hidden="1" outlineLevel="1">
      <c r="A223" t="s">
        <v>364</v>
      </c>
      <c r="B223" t="s">
        <v>365</v>
      </c>
      <c r="C223" s="17"/>
      <c r="D223" s="17" t="s">
        <v>365</v>
      </c>
      <c r="E223" s="17"/>
      <c r="F223" s="17">
        <v>8</v>
      </c>
      <c r="G223" s="17">
        <f t="shared" si="50"/>
        <v>8</v>
      </c>
      <c r="H223" s="17"/>
      <c r="I223" s="17" t="s">
        <v>365</v>
      </c>
      <c r="J223" s="17"/>
      <c r="K223" s="17">
        <v>8</v>
      </c>
      <c r="L223" s="17">
        <f t="shared" si="52"/>
        <v>8</v>
      </c>
      <c r="M223" s="17"/>
      <c r="N223" s="17" t="s">
        <v>365</v>
      </c>
      <c r="O223" s="17"/>
      <c r="P223" s="17">
        <v>8</v>
      </c>
      <c r="Q223" s="17">
        <f t="shared" si="51"/>
        <v>8</v>
      </c>
      <c r="R223" s="17">
        <f t="shared" si="42"/>
        <v>8</v>
      </c>
      <c r="T223" s="7">
        <f t="shared" si="49"/>
        <v>4.2682632031759105E-5</v>
      </c>
      <c r="V223" s="30">
        <f>+claims!D223</f>
        <v>0</v>
      </c>
      <c r="W223" s="30">
        <f>+claims!E223</f>
        <v>0</v>
      </c>
      <c r="X223" s="30">
        <f>+claims!F223</f>
        <v>0</v>
      </c>
      <c r="Z223" s="7">
        <f t="shared" si="44"/>
        <v>0</v>
      </c>
      <c r="AA223" s="7">
        <f t="shared" si="45"/>
        <v>0</v>
      </c>
      <c r="AB223" s="7">
        <f t="shared" si="46"/>
        <v>0</v>
      </c>
      <c r="AD223" s="7">
        <f t="shared" si="48"/>
        <v>0</v>
      </c>
    </row>
    <row r="224" spans="1:30" hidden="1" outlineLevel="1">
      <c r="A224" t="s">
        <v>366</v>
      </c>
      <c r="B224" t="s">
        <v>367</v>
      </c>
      <c r="C224" s="17"/>
      <c r="D224" s="17" t="s">
        <v>367</v>
      </c>
      <c r="E224" s="17"/>
      <c r="F224" s="17">
        <v>9</v>
      </c>
      <c r="G224" s="17">
        <f t="shared" si="50"/>
        <v>9</v>
      </c>
      <c r="H224" s="17"/>
      <c r="I224" s="17" t="s">
        <v>367</v>
      </c>
      <c r="J224" s="17"/>
      <c r="K224" s="17">
        <v>9</v>
      </c>
      <c r="L224" s="17">
        <f t="shared" si="52"/>
        <v>9</v>
      </c>
      <c r="M224" s="17"/>
      <c r="N224" s="17" t="s">
        <v>367</v>
      </c>
      <c r="O224" s="17"/>
      <c r="P224" s="17">
        <v>9</v>
      </c>
      <c r="Q224" s="17">
        <f t="shared" si="51"/>
        <v>9</v>
      </c>
      <c r="R224" s="17">
        <f t="shared" si="42"/>
        <v>9</v>
      </c>
      <c r="T224" s="7">
        <f t="shared" si="49"/>
        <v>4.8017961035728995E-5</v>
      </c>
      <c r="V224" s="30">
        <f>+claims!D224</f>
        <v>0</v>
      </c>
      <c r="W224" s="30">
        <f>+claims!E224</f>
        <v>0</v>
      </c>
      <c r="X224" s="30">
        <f>+claims!F224</f>
        <v>0</v>
      </c>
      <c r="Z224" s="7">
        <f t="shared" si="44"/>
        <v>0</v>
      </c>
      <c r="AA224" s="7">
        <f t="shared" si="45"/>
        <v>0</v>
      </c>
      <c r="AB224" s="7">
        <f t="shared" si="46"/>
        <v>0</v>
      </c>
      <c r="AD224" s="7">
        <f t="shared" si="48"/>
        <v>0</v>
      </c>
    </row>
    <row r="225" spans="1:30" hidden="1" outlineLevel="1">
      <c r="A225" t="s">
        <v>368</v>
      </c>
      <c r="B225" t="s">
        <v>369</v>
      </c>
      <c r="C225" s="17"/>
      <c r="D225" s="17" t="s">
        <v>369</v>
      </c>
      <c r="E225" s="17"/>
      <c r="F225" s="17">
        <v>104.5</v>
      </c>
      <c r="G225" s="17">
        <f t="shared" si="50"/>
        <v>104.5</v>
      </c>
      <c r="H225" s="17"/>
      <c r="I225" s="17" t="s">
        <v>369</v>
      </c>
      <c r="J225" s="17"/>
      <c r="K225" s="17">
        <v>95.5</v>
      </c>
      <c r="L225" s="17">
        <f t="shared" si="52"/>
        <v>95.5</v>
      </c>
      <c r="M225" s="17"/>
      <c r="N225" s="17" t="s">
        <v>369</v>
      </c>
      <c r="O225" s="17"/>
      <c r="P225" s="17">
        <v>96.5</v>
      </c>
      <c r="Q225" s="17">
        <f t="shared" si="51"/>
        <v>96.5</v>
      </c>
      <c r="R225" s="17">
        <f t="shared" si="42"/>
        <v>97.5</v>
      </c>
      <c r="T225" s="7">
        <f t="shared" si="49"/>
        <v>5.2019457788706413E-4</v>
      </c>
      <c r="V225" s="30">
        <f>+claims!D225</f>
        <v>7</v>
      </c>
      <c r="W225" s="30">
        <f>+claims!E225</f>
        <v>2</v>
      </c>
      <c r="X225" s="30">
        <f>+claims!F225</f>
        <v>1</v>
      </c>
      <c r="Z225" s="7">
        <f t="shared" si="44"/>
        <v>6.6985645933014357E-2</v>
      </c>
      <c r="AA225" s="7">
        <f t="shared" si="45"/>
        <v>0.02</v>
      </c>
      <c r="AB225" s="7">
        <f t="shared" si="46"/>
        <v>0.01</v>
      </c>
      <c r="AD225" s="7">
        <f t="shared" si="48"/>
        <v>2.2830940988835726E-2</v>
      </c>
    </row>
    <row r="226" spans="1:30" hidden="1" outlineLevel="1">
      <c r="A226" t="s">
        <v>370</v>
      </c>
      <c r="B226" t="s">
        <v>371</v>
      </c>
      <c r="C226" s="17"/>
      <c r="D226" s="17" t="s">
        <v>371</v>
      </c>
      <c r="E226" s="17"/>
      <c r="F226" s="17">
        <v>9</v>
      </c>
      <c r="G226" s="17">
        <f t="shared" si="50"/>
        <v>9</v>
      </c>
      <c r="H226" s="17"/>
      <c r="I226" s="17" t="s">
        <v>371</v>
      </c>
      <c r="J226" s="17"/>
      <c r="K226" s="17">
        <v>10</v>
      </c>
      <c r="L226" s="17">
        <f t="shared" si="52"/>
        <v>10</v>
      </c>
      <c r="M226" s="17"/>
      <c r="N226" s="17" t="s">
        <v>371</v>
      </c>
      <c r="O226" s="17"/>
      <c r="P226" s="17">
        <v>10</v>
      </c>
      <c r="Q226" s="17">
        <f t="shared" si="51"/>
        <v>10</v>
      </c>
      <c r="R226" s="17">
        <f t="shared" si="42"/>
        <v>9.8333333333333339</v>
      </c>
      <c r="T226" s="7">
        <f t="shared" si="49"/>
        <v>5.2464068539037236E-5</v>
      </c>
      <c r="V226" s="30">
        <f>+claims!D226</f>
        <v>0</v>
      </c>
      <c r="W226" s="30">
        <f>+claims!E226</f>
        <v>0</v>
      </c>
      <c r="X226" s="30">
        <f>+claims!F226</f>
        <v>0</v>
      </c>
      <c r="Z226" s="7">
        <f t="shared" si="44"/>
        <v>0</v>
      </c>
      <c r="AA226" s="7">
        <f t="shared" si="45"/>
        <v>0</v>
      </c>
      <c r="AB226" s="7">
        <f t="shared" si="46"/>
        <v>0</v>
      </c>
      <c r="AD226" s="7">
        <f t="shared" si="48"/>
        <v>0</v>
      </c>
    </row>
    <row r="227" spans="1:30" hidden="1" outlineLevel="1">
      <c r="A227" t="s">
        <v>372</v>
      </c>
      <c r="B227" t="s">
        <v>373</v>
      </c>
      <c r="C227" s="17"/>
      <c r="D227" s="17" t="s">
        <v>373</v>
      </c>
      <c r="E227" s="17"/>
      <c r="F227" s="17">
        <v>15</v>
      </c>
      <c r="G227" s="17">
        <f t="shared" si="50"/>
        <v>15</v>
      </c>
      <c r="H227" s="17"/>
      <c r="I227" s="17" t="s">
        <v>373</v>
      </c>
      <c r="J227" s="17"/>
      <c r="K227" s="17">
        <v>15</v>
      </c>
      <c r="L227" s="17">
        <f t="shared" si="52"/>
        <v>15</v>
      </c>
      <c r="M227" s="17"/>
      <c r="N227" s="17" t="s">
        <v>373</v>
      </c>
      <c r="O227" s="17"/>
      <c r="P227" s="17">
        <v>15.5</v>
      </c>
      <c r="Q227" s="17">
        <f t="shared" si="51"/>
        <v>15.5</v>
      </c>
      <c r="R227" s="17">
        <f t="shared" si="42"/>
        <v>15.25</v>
      </c>
      <c r="T227" s="7">
        <f t="shared" si="49"/>
        <v>8.1363767310540789E-5</v>
      </c>
      <c r="V227" s="30">
        <f>+claims!D227</f>
        <v>0</v>
      </c>
      <c r="W227" s="30">
        <f>+claims!E227</f>
        <v>0</v>
      </c>
      <c r="X227" s="30">
        <f>+claims!F227</f>
        <v>0</v>
      </c>
      <c r="Z227" s="7">
        <f t="shared" si="44"/>
        <v>0</v>
      </c>
      <c r="AA227" s="7">
        <f t="shared" si="45"/>
        <v>0</v>
      </c>
      <c r="AB227" s="7">
        <f t="shared" si="46"/>
        <v>0</v>
      </c>
      <c r="AD227" s="7">
        <f t="shared" si="48"/>
        <v>0</v>
      </c>
    </row>
    <row r="228" spans="1:30" hidden="1" outlineLevel="1">
      <c r="A228" t="s">
        <v>374</v>
      </c>
      <c r="B228" t="s">
        <v>375</v>
      </c>
      <c r="C228" s="17"/>
      <c r="D228" s="17" t="s">
        <v>375</v>
      </c>
      <c r="E228" s="17"/>
      <c r="F228" s="17">
        <v>22</v>
      </c>
      <c r="G228" s="17">
        <f t="shared" si="50"/>
        <v>22</v>
      </c>
      <c r="H228" s="17"/>
      <c r="I228" s="17" t="s">
        <v>375</v>
      </c>
      <c r="J228" s="17"/>
      <c r="K228" s="17">
        <v>23</v>
      </c>
      <c r="L228" s="17">
        <f t="shared" si="52"/>
        <v>23</v>
      </c>
      <c r="M228" s="17"/>
      <c r="N228" s="17" t="s">
        <v>375</v>
      </c>
      <c r="O228" s="17"/>
      <c r="P228" s="17">
        <v>22</v>
      </c>
      <c r="Q228" s="17">
        <f t="shared" si="51"/>
        <v>22</v>
      </c>
      <c r="R228" s="17">
        <f t="shared" si="42"/>
        <v>22.333333333333332</v>
      </c>
      <c r="T228" s="7">
        <f t="shared" si="49"/>
        <v>1.1915568108866083E-4</v>
      </c>
      <c r="V228" s="30">
        <f>+claims!D228</f>
        <v>0</v>
      </c>
      <c r="W228" s="30">
        <f>+claims!E228</f>
        <v>0</v>
      </c>
      <c r="X228" s="30">
        <f>+claims!F228</f>
        <v>0</v>
      </c>
      <c r="Z228" s="7">
        <f t="shared" si="44"/>
        <v>0</v>
      </c>
      <c r="AA228" s="7">
        <f t="shared" si="45"/>
        <v>0</v>
      </c>
      <c r="AB228" s="7">
        <f t="shared" si="46"/>
        <v>0</v>
      </c>
      <c r="AD228" s="7">
        <f t="shared" si="48"/>
        <v>0</v>
      </c>
    </row>
    <row r="229" spans="1:30" hidden="1" outlineLevel="1">
      <c r="A229" t="s">
        <v>376</v>
      </c>
      <c r="B229" t="s">
        <v>377</v>
      </c>
      <c r="C229" s="17"/>
      <c r="D229" s="17" t="s">
        <v>377</v>
      </c>
      <c r="E229" s="17"/>
      <c r="F229" s="17">
        <v>17</v>
      </c>
      <c r="G229" s="17">
        <f t="shared" si="50"/>
        <v>17</v>
      </c>
      <c r="H229" s="17"/>
      <c r="I229" s="17" t="s">
        <v>377</v>
      </c>
      <c r="J229" s="17"/>
      <c r="K229" s="17">
        <v>18</v>
      </c>
      <c r="L229" s="17">
        <f t="shared" si="52"/>
        <v>18</v>
      </c>
      <c r="M229" s="17"/>
      <c r="N229" s="17" t="s">
        <v>377</v>
      </c>
      <c r="O229" s="17"/>
      <c r="P229" s="17">
        <v>17</v>
      </c>
      <c r="Q229" s="17">
        <f t="shared" si="51"/>
        <v>17</v>
      </c>
      <c r="R229" s="17">
        <f t="shared" si="42"/>
        <v>17.333333333333332</v>
      </c>
      <c r="T229" s="7">
        <f t="shared" si="49"/>
        <v>9.2479036068811397E-5</v>
      </c>
      <c r="V229" s="30">
        <f>+claims!D229</f>
        <v>0</v>
      </c>
      <c r="W229" s="30">
        <f>+claims!E229</f>
        <v>0</v>
      </c>
      <c r="X229" s="30">
        <f>+claims!F229</f>
        <v>0</v>
      </c>
      <c r="Z229" s="7">
        <f t="shared" si="44"/>
        <v>0</v>
      </c>
      <c r="AA229" s="7">
        <f t="shared" si="45"/>
        <v>0</v>
      </c>
      <c r="AB229" s="7">
        <f t="shared" si="46"/>
        <v>0</v>
      </c>
      <c r="AD229" s="7">
        <f t="shared" si="48"/>
        <v>0</v>
      </c>
    </row>
    <row r="230" spans="1:30" hidden="1" outlineLevel="1">
      <c r="A230" t="s">
        <v>378</v>
      </c>
      <c r="B230" t="s">
        <v>379</v>
      </c>
      <c r="C230" s="17"/>
      <c r="D230" s="17" t="s">
        <v>379</v>
      </c>
      <c r="E230" s="17"/>
      <c r="F230" s="17">
        <v>10</v>
      </c>
      <c r="G230" s="17">
        <f t="shared" si="50"/>
        <v>10</v>
      </c>
      <c r="H230" s="17"/>
      <c r="I230" s="17" t="s">
        <v>379</v>
      </c>
      <c r="J230" s="17"/>
      <c r="K230" s="17">
        <v>9.5</v>
      </c>
      <c r="L230" s="17">
        <f t="shared" si="52"/>
        <v>9.5</v>
      </c>
      <c r="M230" s="17"/>
      <c r="N230" s="17" t="s">
        <v>379</v>
      </c>
      <c r="O230" s="17"/>
      <c r="P230" s="17">
        <v>10.5</v>
      </c>
      <c r="Q230" s="17">
        <f t="shared" si="51"/>
        <v>10.5</v>
      </c>
      <c r="R230" s="17">
        <f t="shared" si="42"/>
        <v>10.083333333333334</v>
      </c>
      <c r="T230" s="7">
        <f t="shared" si="49"/>
        <v>5.3797900790029712E-5</v>
      </c>
      <c r="V230" s="30">
        <f>+claims!D230</f>
        <v>0</v>
      </c>
      <c r="W230" s="30">
        <f>+claims!E230</f>
        <v>0</v>
      </c>
      <c r="X230" s="30">
        <f>+claims!F230</f>
        <v>0</v>
      </c>
      <c r="Z230" s="7">
        <f t="shared" si="44"/>
        <v>0</v>
      </c>
      <c r="AA230" s="7">
        <f t="shared" si="45"/>
        <v>0</v>
      </c>
      <c r="AB230" s="7">
        <f t="shared" si="46"/>
        <v>0</v>
      </c>
      <c r="AD230" s="7">
        <f t="shared" si="48"/>
        <v>0</v>
      </c>
    </row>
    <row r="231" spans="1:30" hidden="1" outlineLevel="1">
      <c r="A231" t="s">
        <v>380</v>
      </c>
      <c r="B231" t="s">
        <v>381</v>
      </c>
      <c r="C231" s="17"/>
      <c r="D231" s="17" t="s">
        <v>381</v>
      </c>
      <c r="E231" s="17"/>
      <c r="F231" s="17">
        <v>182.5</v>
      </c>
      <c r="G231" s="17">
        <f t="shared" si="50"/>
        <v>182.5</v>
      </c>
      <c r="H231" s="17"/>
      <c r="I231" s="17" t="s">
        <v>381</v>
      </c>
      <c r="J231" s="17"/>
      <c r="K231" s="17">
        <v>177</v>
      </c>
      <c r="L231" s="17">
        <f t="shared" si="52"/>
        <v>177</v>
      </c>
      <c r="M231" s="17"/>
      <c r="N231" s="17" t="s">
        <v>381</v>
      </c>
      <c r="O231" s="17"/>
      <c r="P231" s="17">
        <v>195.5</v>
      </c>
      <c r="Q231" s="17">
        <f t="shared" si="51"/>
        <v>195.5</v>
      </c>
      <c r="R231" s="17">
        <f t="shared" si="42"/>
        <v>187.16666666666666</v>
      </c>
      <c r="T231" s="7">
        <f t="shared" si="49"/>
        <v>9.9859574524303061E-4</v>
      </c>
      <c r="V231" s="30">
        <f>+claims!D231</f>
        <v>13</v>
      </c>
      <c r="W231" s="30">
        <f>+claims!E231</f>
        <v>9</v>
      </c>
      <c r="X231" s="30">
        <f>+claims!F231</f>
        <v>8</v>
      </c>
      <c r="Z231" s="7">
        <f t="shared" si="44"/>
        <v>7.1232876712328766E-2</v>
      </c>
      <c r="AA231" s="7">
        <f t="shared" si="45"/>
        <v>5.0847457627118647E-2</v>
      </c>
      <c r="AB231" s="7">
        <f t="shared" si="46"/>
        <v>4.0920716112531973E-2</v>
      </c>
      <c r="AD231" s="7">
        <f t="shared" si="48"/>
        <v>4.9281656717360324E-2</v>
      </c>
    </row>
    <row r="232" spans="1:30" hidden="1" outlineLevel="1">
      <c r="A232" t="s">
        <v>382</v>
      </c>
      <c r="B232" t="s">
        <v>383</v>
      </c>
      <c r="C232" s="17"/>
      <c r="D232" s="17" t="s">
        <v>383</v>
      </c>
      <c r="E232" s="17"/>
      <c r="F232" s="17">
        <v>24</v>
      </c>
      <c r="G232" s="17">
        <f t="shared" si="50"/>
        <v>24</v>
      </c>
      <c r="H232" s="17"/>
      <c r="I232" s="17" t="s">
        <v>383</v>
      </c>
      <c r="J232" s="17"/>
      <c r="K232" s="17">
        <v>23</v>
      </c>
      <c r="L232" s="17">
        <f t="shared" si="52"/>
        <v>23</v>
      </c>
      <c r="M232" s="17"/>
      <c r="N232" s="17" t="s">
        <v>383</v>
      </c>
      <c r="O232" s="17"/>
      <c r="P232" s="17">
        <v>22</v>
      </c>
      <c r="Q232" s="17">
        <f t="shared" si="51"/>
        <v>22</v>
      </c>
      <c r="R232" s="17">
        <f t="shared" si="42"/>
        <v>22.666666666666668</v>
      </c>
      <c r="T232" s="7">
        <f t="shared" si="49"/>
        <v>1.2093412408998414E-4</v>
      </c>
      <c r="V232" s="30">
        <f>+claims!D232</f>
        <v>1</v>
      </c>
      <c r="W232" s="30">
        <f>+claims!E232</f>
        <v>0</v>
      </c>
      <c r="X232" s="30">
        <f>+claims!F232</f>
        <v>0</v>
      </c>
      <c r="Z232" s="7">
        <f t="shared" si="44"/>
        <v>0.01</v>
      </c>
      <c r="AA232" s="7">
        <f t="shared" si="45"/>
        <v>0</v>
      </c>
      <c r="AB232" s="7">
        <f t="shared" si="46"/>
        <v>0</v>
      </c>
      <c r="AD232" s="7">
        <f t="shared" si="48"/>
        <v>1.6666666666666668E-3</v>
      </c>
    </row>
    <row r="233" spans="1:30" hidden="1" outlineLevel="1">
      <c r="A233" t="s">
        <v>384</v>
      </c>
      <c r="B233" t="s">
        <v>385</v>
      </c>
      <c r="C233" s="17"/>
      <c r="D233" s="17" t="s">
        <v>385</v>
      </c>
      <c r="E233" s="17"/>
      <c r="F233" s="17">
        <v>10</v>
      </c>
      <c r="G233" s="17">
        <f t="shared" si="50"/>
        <v>10</v>
      </c>
      <c r="H233" s="17"/>
      <c r="I233" s="17" t="s">
        <v>385</v>
      </c>
      <c r="J233" s="17"/>
      <c r="K233" s="17">
        <v>11</v>
      </c>
      <c r="L233" s="17">
        <f t="shared" si="52"/>
        <v>11</v>
      </c>
      <c r="M233" s="17"/>
      <c r="N233" s="17" t="s">
        <v>385</v>
      </c>
      <c r="O233" s="17"/>
      <c r="P233" s="17">
        <v>12</v>
      </c>
      <c r="Q233" s="17">
        <f t="shared" si="51"/>
        <v>12</v>
      </c>
      <c r="R233" s="17">
        <f t="shared" ref="R233:R266" si="53">IF(G233&gt;0,(+G233+(L233*2)+(Q233*3))/6,IF(L233&gt;0,((L233*2)+(Q233*3))/5,Q233))</f>
        <v>11.333333333333334</v>
      </c>
      <c r="T233" s="7">
        <f t="shared" si="49"/>
        <v>6.0467062044992071E-5</v>
      </c>
      <c r="V233" s="30">
        <f>+claims!D233</f>
        <v>0</v>
      </c>
      <c r="W233" s="30">
        <f>+claims!E233</f>
        <v>0</v>
      </c>
      <c r="X233" s="30">
        <f>+claims!F233</f>
        <v>0</v>
      </c>
      <c r="Z233" s="7">
        <f t="shared" si="44"/>
        <v>0</v>
      </c>
      <c r="AA233" s="7">
        <f t="shared" si="45"/>
        <v>0</v>
      </c>
      <c r="AB233" s="7">
        <f t="shared" si="46"/>
        <v>0</v>
      </c>
      <c r="AD233" s="7">
        <f t="shared" si="48"/>
        <v>0</v>
      </c>
    </row>
    <row r="234" spans="1:30" hidden="1" outlineLevel="1">
      <c r="A234" t="s">
        <v>386</v>
      </c>
      <c r="B234" t="s">
        <v>387</v>
      </c>
      <c r="C234" s="17"/>
      <c r="D234" s="17" t="s">
        <v>387</v>
      </c>
      <c r="E234" s="17"/>
      <c r="F234" s="17">
        <v>13</v>
      </c>
      <c r="G234" s="17">
        <f t="shared" si="50"/>
        <v>13</v>
      </c>
      <c r="H234" s="17"/>
      <c r="I234" s="17" t="s">
        <v>387</v>
      </c>
      <c r="J234" s="17"/>
      <c r="K234" s="17">
        <v>15</v>
      </c>
      <c r="L234" s="17">
        <f t="shared" si="52"/>
        <v>15</v>
      </c>
      <c r="M234" s="17"/>
      <c r="N234" s="17" t="s">
        <v>387</v>
      </c>
      <c r="O234" s="17"/>
      <c r="P234" s="17">
        <v>14.5</v>
      </c>
      <c r="Q234" s="17">
        <f t="shared" si="51"/>
        <v>14.5</v>
      </c>
      <c r="R234" s="17">
        <f t="shared" si="53"/>
        <v>14.416666666666666</v>
      </c>
      <c r="T234" s="7">
        <f t="shared" si="49"/>
        <v>7.6917659807232555E-5</v>
      </c>
      <c r="V234" s="30">
        <f>+claims!D234</f>
        <v>0</v>
      </c>
      <c r="W234" s="30">
        <f>+claims!E234</f>
        <v>0</v>
      </c>
      <c r="X234" s="30">
        <f>+claims!F234</f>
        <v>0</v>
      </c>
      <c r="Z234" s="7">
        <f t="shared" si="44"/>
        <v>0</v>
      </c>
      <c r="AA234" s="7">
        <f t="shared" si="45"/>
        <v>0</v>
      </c>
      <c r="AB234" s="7">
        <f t="shared" si="46"/>
        <v>0</v>
      </c>
      <c r="AD234" s="7">
        <f t="shared" si="48"/>
        <v>0</v>
      </c>
    </row>
    <row r="235" spans="1:30" hidden="1" outlineLevel="1">
      <c r="A235" t="s">
        <v>388</v>
      </c>
      <c r="B235" t="s">
        <v>389</v>
      </c>
      <c r="C235" s="17"/>
      <c r="D235" s="17" t="s">
        <v>389</v>
      </c>
      <c r="E235" s="17"/>
      <c r="F235" s="17">
        <v>32.5</v>
      </c>
      <c r="G235" s="17">
        <f t="shared" si="50"/>
        <v>32.5</v>
      </c>
      <c r="H235" s="17"/>
      <c r="I235" s="17" t="s">
        <v>389</v>
      </c>
      <c r="J235" s="17"/>
      <c r="K235" s="17">
        <v>36</v>
      </c>
      <c r="L235" s="17">
        <f t="shared" si="52"/>
        <v>36</v>
      </c>
      <c r="M235" s="17"/>
      <c r="N235" s="17" t="s">
        <v>389</v>
      </c>
      <c r="O235" s="17"/>
      <c r="P235" s="17">
        <v>35</v>
      </c>
      <c r="Q235" s="17">
        <f t="shared" si="51"/>
        <v>35</v>
      </c>
      <c r="R235" s="17">
        <f t="shared" si="53"/>
        <v>34.916666666666664</v>
      </c>
      <c r="T235" s="7">
        <f t="shared" ref="T235:T266" si="54">+R235/$R$269</f>
        <v>1.8629190438861526E-4</v>
      </c>
      <c r="V235" s="30">
        <f>+claims!D235</f>
        <v>0</v>
      </c>
      <c r="W235" s="30">
        <f>+claims!E235</f>
        <v>0</v>
      </c>
      <c r="X235" s="30">
        <f>+claims!F235</f>
        <v>1</v>
      </c>
      <c r="Z235" s="7">
        <f t="shared" si="44"/>
        <v>0</v>
      </c>
      <c r="AA235" s="7">
        <f t="shared" si="45"/>
        <v>0</v>
      </c>
      <c r="AB235" s="7">
        <f t="shared" si="46"/>
        <v>0.01</v>
      </c>
      <c r="AD235" s="7">
        <f t="shared" si="48"/>
        <v>5.0000000000000001E-3</v>
      </c>
    </row>
    <row r="236" spans="1:30" hidden="1" outlineLevel="1">
      <c r="A236" t="s">
        <v>527</v>
      </c>
      <c r="B236" t="s">
        <v>529</v>
      </c>
      <c r="C236" s="17"/>
      <c r="D236" s="17" t="s">
        <v>528</v>
      </c>
      <c r="E236" s="17"/>
      <c r="F236" s="17">
        <v>4</v>
      </c>
      <c r="G236" s="17">
        <f>AVERAGE(C236:F236)</f>
        <v>4</v>
      </c>
      <c r="H236" s="17"/>
      <c r="I236" s="17" t="s">
        <v>529</v>
      </c>
      <c r="J236" s="17"/>
      <c r="K236" s="17">
        <v>4.5</v>
      </c>
      <c r="L236" s="17">
        <f>AVERAGE(H236:K236)</f>
        <v>4.5</v>
      </c>
      <c r="M236" s="17"/>
      <c r="N236" s="17" t="s">
        <v>529</v>
      </c>
      <c r="O236" s="17"/>
      <c r="P236" s="17">
        <v>4</v>
      </c>
      <c r="Q236" s="17">
        <f>AVERAGE(M236:P236)</f>
        <v>4</v>
      </c>
      <c r="R236" s="17">
        <f>IF(G236&gt;0,(+G236+(L236*2)+(Q236*3))/6,IF(L236&gt;0,((L236*2)+(Q236*3))/5,Q236))</f>
        <v>4.166666666666667</v>
      </c>
      <c r="T236" s="7">
        <f t="shared" si="54"/>
        <v>2.2230537516541204E-5</v>
      </c>
      <c r="V236" s="30">
        <f>+claims!D236</f>
        <v>0</v>
      </c>
      <c r="W236" s="30">
        <f>+claims!E236</f>
        <v>0</v>
      </c>
      <c r="X236" s="30">
        <f>+claims!F236</f>
        <v>0</v>
      </c>
      <c r="Z236" s="7">
        <f>IF(G236&gt;100,IF(V236&lt;1,0,+V236/G236),IF(V236&lt;1,0,+V236/100))</f>
        <v>0</v>
      </c>
      <c r="AA236" s="7">
        <f>IF(L236&gt;100,IF(W236&lt;1,0,+W236/L236),IF(W236&lt;1,0,+W236/100))</f>
        <v>0</v>
      </c>
      <c r="AB236" s="7">
        <f>IF(Q236&gt;100,IF(X236&lt;1,0,+X236/Q236),IF(X236&lt;1,0,+X236/100))</f>
        <v>0</v>
      </c>
      <c r="AD236" s="7">
        <f t="shared" si="48"/>
        <v>0</v>
      </c>
    </row>
    <row r="237" spans="1:30" hidden="1" outlineLevel="1">
      <c r="A237" t="s">
        <v>390</v>
      </c>
      <c r="B237" t="s">
        <v>391</v>
      </c>
      <c r="C237" s="17"/>
      <c r="D237" s="17" t="s">
        <v>391</v>
      </c>
      <c r="E237" s="17"/>
      <c r="F237" s="17">
        <f>19+4</f>
        <v>23</v>
      </c>
      <c r="G237" s="17">
        <f t="shared" si="50"/>
        <v>23</v>
      </c>
      <c r="H237" s="17"/>
      <c r="I237" s="17" t="s">
        <v>391</v>
      </c>
      <c r="J237" s="17"/>
      <c r="K237" s="17">
        <f>19+4</f>
        <v>23</v>
      </c>
      <c r="L237" s="17">
        <f t="shared" si="52"/>
        <v>23</v>
      </c>
      <c r="M237" s="17"/>
      <c r="N237" s="17" t="s">
        <v>391</v>
      </c>
      <c r="O237" s="17"/>
      <c r="P237" s="17">
        <f>16+4</f>
        <v>20</v>
      </c>
      <c r="Q237" s="17">
        <f t="shared" si="51"/>
        <v>20</v>
      </c>
      <c r="R237" s="17">
        <f t="shared" si="53"/>
        <v>21.5</v>
      </c>
      <c r="T237" s="7">
        <f t="shared" si="54"/>
        <v>1.147095735853526E-4</v>
      </c>
      <c r="V237" s="30">
        <f>+claims!D237</f>
        <v>0</v>
      </c>
      <c r="W237" s="30">
        <f>+claims!E237</f>
        <v>0</v>
      </c>
      <c r="X237" s="30">
        <f>+claims!F237</f>
        <v>0</v>
      </c>
      <c r="Z237" s="7">
        <f t="shared" ref="Z237:Z269" si="55">IF(G237&gt;100,IF(V237&lt;1,0,+V237/G237),IF(V237&lt;1,0,+V237/100))</f>
        <v>0</v>
      </c>
      <c r="AA237" s="7">
        <f t="shared" ref="AA237:AA266" si="56">IF(L237&gt;100,IF(W237&lt;1,0,+W237/L237),IF(W237&lt;1,0,+W237/100))</f>
        <v>0</v>
      </c>
      <c r="AB237" s="7">
        <f t="shared" si="46"/>
        <v>0</v>
      </c>
      <c r="AD237" s="7">
        <f t="shared" si="48"/>
        <v>0</v>
      </c>
    </row>
    <row r="238" spans="1:30" hidden="1" outlineLevel="1">
      <c r="A238" t="s">
        <v>392</v>
      </c>
      <c r="B238" t="s">
        <v>393</v>
      </c>
      <c r="C238" s="17"/>
      <c r="D238" s="17" t="s">
        <v>393</v>
      </c>
      <c r="E238" s="17"/>
      <c r="F238" s="17">
        <v>25.5</v>
      </c>
      <c r="G238" s="17">
        <f t="shared" si="50"/>
        <v>25.5</v>
      </c>
      <c r="H238" s="17"/>
      <c r="I238" s="17" t="s">
        <v>393</v>
      </c>
      <c r="J238" s="17"/>
      <c r="K238" s="17">
        <v>23</v>
      </c>
      <c r="L238" s="17">
        <f t="shared" si="52"/>
        <v>23</v>
      </c>
      <c r="M238" s="17"/>
      <c r="N238" s="17" t="s">
        <v>393</v>
      </c>
      <c r="O238" s="17"/>
      <c r="P238" s="17">
        <v>22</v>
      </c>
      <c r="Q238" s="17">
        <f t="shared" si="51"/>
        <v>22</v>
      </c>
      <c r="R238" s="17">
        <f t="shared" si="53"/>
        <v>22.916666666666668</v>
      </c>
      <c r="T238" s="7">
        <f t="shared" si="54"/>
        <v>1.2226795634097661E-4</v>
      </c>
      <c r="V238" s="30">
        <f>+claims!D238</f>
        <v>0</v>
      </c>
      <c r="W238" s="30">
        <f>+claims!E238</f>
        <v>0</v>
      </c>
      <c r="X238" s="30">
        <f>+claims!F238</f>
        <v>0</v>
      </c>
      <c r="Z238" s="7">
        <f t="shared" si="55"/>
        <v>0</v>
      </c>
      <c r="AA238" s="7">
        <f t="shared" si="56"/>
        <v>0</v>
      </c>
      <c r="AB238" s="7">
        <f t="shared" si="46"/>
        <v>0</v>
      </c>
      <c r="AD238" s="7">
        <f t="shared" si="48"/>
        <v>0</v>
      </c>
    </row>
    <row r="239" spans="1:30" hidden="1" outlineLevel="1">
      <c r="A239" t="s">
        <v>394</v>
      </c>
      <c r="B239" t="s">
        <v>395</v>
      </c>
      <c r="C239" s="17"/>
      <c r="D239" s="17" t="s">
        <v>395</v>
      </c>
      <c r="E239" s="17"/>
      <c r="F239" s="17">
        <v>78.5</v>
      </c>
      <c r="G239" s="17">
        <f t="shared" si="50"/>
        <v>78.5</v>
      </c>
      <c r="H239" s="17"/>
      <c r="I239" s="17" t="s">
        <v>395</v>
      </c>
      <c r="J239" s="17"/>
      <c r="K239" s="17">
        <v>79</v>
      </c>
      <c r="L239" s="17">
        <f t="shared" si="52"/>
        <v>79</v>
      </c>
      <c r="M239" s="17"/>
      <c r="N239" s="17" t="s">
        <v>395</v>
      </c>
      <c r="O239" s="17"/>
      <c r="P239" s="17">
        <v>75</v>
      </c>
      <c r="Q239" s="17">
        <f t="shared" si="51"/>
        <v>75</v>
      </c>
      <c r="R239" s="17">
        <f t="shared" si="53"/>
        <v>76.916666666666671</v>
      </c>
      <c r="T239" s="7">
        <f t="shared" si="54"/>
        <v>4.1037572255535061E-4</v>
      </c>
      <c r="V239" s="30">
        <f>+claims!D239</f>
        <v>1</v>
      </c>
      <c r="W239" s="30">
        <f>+claims!E239</f>
        <v>3</v>
      </c>
      <c r="X239" s="30">
        <f>+claims!F239</f>
        <v>2</v>
      </c>
      <c r="Z239" s="7">
        <f t="shared" si="55"/>
        <v>0.01</v>
      </c>
      <c r="AA239" s="7">
        <f t="shared" si="56"/>
        <v>0.03</v>
      </c>
      <c r="AB239" s="7">
        <f t="shared" si="46"/>
        <v>0.02</v>
      </c>
      <c r="AD239" s="7">
        <f t="shared" si="48"/>
        <v>2.1666666666666667E-2</v>
      </c>
    </row>
    <row r="240" spans="1:30" hidden="1" outlineLevel="1">
      <c r="A240" t="s">
        <v>396</v>
      </c>
      <c r="B240" t="s">
        <v>397</v>
      </c>
      <c r="C240" s="17"/>
      <c r="D240" s="17" t="s">
        <v>397</v>
      </c>
      <c r="E240" s="17"/>
      <c r="F240" s="17">
        <v>7.5</v>
      </c>
      <c r="G240" s="17">
        <f t="shared" si="50"/>
        <v>7.5</v>
      </c>
      <c r="H240" s="17"/>
      <c r="I240" s="17" t="s">
        <v>397</v>
      </c>
      <c r="J240" s="17"/>
      <c r="K240" s="17">
        <v>11</v>
      </c>
      <c r="L240" s="17">
        <f t="shared" si="52"/>
        <v>11</v>
      </c>
      <c r="M240" s="17"/>
      <c r="N240" s="17" t="s">
        <v>397</v>
      </c>
      <c r="O240" s="17"/>
      <c r="P240" s="17">
        <v>10</v>
      </c>
      <c r="Q240" s="17">
        <f t="shared" si="51"/>
        <v>10</v>
      </c>
      <c r="R240" s="17">
        <f t="shared" si="53"/>
        <v>9.9166666666666661</v>
      </c>
      <c r="T240" s="7">
        <f t="shared" si="54"/>
        <v>5.2908679289368057E-5</v>
      </c>
      <c r="V240" s="30">
        <f>+claims!D240</f>
        <v>0</v>
      </c>
      <c r="W240" s="30">
        <f>+claims!E240</f>
        <v>0</v>
      </c>
      <c r="X240" s="30">
        <f>+claims!F240</f>
        <v>0</v>
      </c>
      <c r="Z240" s="7">
        <f t="shared" si="55"/>
        <v>0</v>
      </c>
      <c r="AA240" s="7">
        <f t="shared" si="56"/>
        <v>0</v>
      </c>
      <c r="AB240" s="7">
        <f t="shared" si="46"/>
        <v>0</v>
      </c>
      <c r="AD240" s="7">
        <f t="shared" si="48"/>
        <v>0</v>
      </c>
    </row>
    <row r="241" spans="1:30" hidden="1" outlineLevel="1">
      <c r="A241" t="s">
        <v>398</v>
      </c>
      <c r="B241" t="s">
        <v>399</v>
      </c>
      <c r="C241" s="17"/>
      <c r="D241" s="17" t="s">
        <v>399</v>
      </c>
      <c r="E241" s="17"/>
      <c r="F241" s="17">
        <v>12.5</v>
      </c>
      <c r="G241" s="17">
        <f t="shared" si="50"/>
        <v>12.5</v>
      </c>
      <c r="H241" s="17"/>
      <c r="I241" s="17" t="s">
        <v>399</v>
      </c>
      <c r="J241" s="17"/>
      <c r="K241" s="17">
        <v>11.5</v>
      </c>
      <c r="L241" s="17">
        <f t="shared" si="52"/>
        <v>11.5</v>
      </c>
      <c r="M241" s="17"/>
      <c r="N241" s="17" t="s">
        <v>399</v>
      </c>
      <c r="O241" s="17"/>
      <c r="P241" s="17">
        <v>13.5</v>
      </c>
      <c r="Q241" s="17">
        <f t="shared" ref="Q241:Q266" si="57">AVERAGE(M241:P241)</f>
        <v>13.5</v>
      </c>
      <c r="R241" s="17">
        <f t="shared" si="53"/>
        <v>12.666666666666666</v>
      </c>
      <c r="T241" s="7">
        <f t="shared" si="54"/>
        <v>6.7580834050285244E-5</v>
      </c>
      <c r="V241" s="30">
        <f>+claims!D241</f>
        <v>0</v>
      </c>
      <c r="W241" s="30">
        <f>+claims!E241</f>
        <v>0</v>
      </c>
      <c r="X241" s="30">
        <f>+claims!F241</f>
        <v>0</v>
      </c>
      <c r="Z241" s="7">
        <f t="shared" si="55"/>
        <v>0</v>
      </c>
      <c r="AA241" s="7">
        <f t="shared" si="56"/>
        <v>0</v>
      </c>
      <c r="AB241" s="7">
        <f t="shared" ref="AB241:AB266" si="58">IF(Q241&gt;100,IF(X241&lt;1,0,+X241/Q241),IF(X241&lt;1,0,+X241/100))</f>
        <v>0</v>
      </c>
      <c r="AD241" s="7">
        <f t="shared" si="48"/>
        <v>0</v>
      </c>
    </row>
    <row r="242" spans="1:30" hidden="1" outlineLevel="1">
      <c r="A242" t="s">
        <v>400</v>
      </c>
      <c r="B242" t="s">
        <v>401</v>
      </c>
      <c r="C242" s="17"/>
      <c r="D242" s="17" t="s">
        <v>401</v>
      </c>
      <c r="E242" s="17"/>
      <c r="F242" s="17">
        <v>13</v>
      </c>
      <c r="G242" s="17">
        <f t="shared" si="50"/>
        <v>13</v>
      </c>
      <c r="H242" s="17"/>
      <c r="I242" s="17" t="s">
        <v>401</v>
      </c>
      <c r="J242" s="17"/>
      <c r="K242" s="17">
        <v>14</v>
      </c>
      <c r="L242" s="17">
        <f t="shared" si="52"/>
        <v>14</v>
      </c>
      <c r="M242" s="17"/>
      <c r="N242" s="17" t="s">
        <v>401</v>
      </c>
      <c r="O242" s="17"/>
      <c r="P242" s="17">
        <v>11</v>
      </c>
      <c r="Q242" s="17">
        <f t="shared" si="57"/>
        <v>11</v>
      </c>
      <c r="R242" s="17">
        <f t="shared" si="53"/>
        <v>12.333333333333334</v>
      </c>
      <c r="T242" s="7">
        <f t="shared" si="54"/>
        <v>6.5802391048961961E-5</v>
      </c>
      <c r="V242" s="30">
        <f>+claims!D242</f>
        <v>0</v>
      </c>
      <c r="W242" s="30">
        <f>+claims!E242</f>
        <v>0</v>
      </c>
      <c r="X242" s="30">
        <f>+claims!F242</f>
        <v>0</v>
      </c>
      <c r="Z242" s="7">
        <f t="shared" si="55"/>
        <v>0</v>
      </c>
      <c r="AA242" s="7">
        <f t="shared" si="56"/>
        <v>0</v>
      </c>
      <c r="AB242" s="7">
        <f t="shared" si="58"/>
        <v>0</v>
      </c>
      <c r="AD242" s="7">
        <f t="shared" si="48"/>
        <v>0</v>
      </c>
    </row>
    <row r="243" spans="1:30" hidden="1" outlineLevel="1">
      <c r="A243" t="s">
        <v>402</v>
      </c>
      <c r="B243" t="s">
        <v>403</v>
      </c>
      <c r="C243" s="17"/>
      <c r="D243" s="17" t="s">
        <v>403</v>
      </c>
      <c r="E243" s="17"/>
      <c r="F243" s="17">
        <v>57.5</v>
      </c>
      <c r="G243" s="17">
        <f t="shared" si="50"/>
        <v>57.5</v>
      </c>
      <c r="H243" s="17"/>
      <c r="I243" s="17" t="s">
        <v>403</v>
      </c>
      <c r="J243" s="17"/>
      <c r="K243" s="17">
        <v>65.5</v>
      </c>
      <c r="L243" s="17">
        <f t="shared" si="52"/>
        <v>65.5</v>
      </c>
      <c r="M243" s="17"/>
      <c r="N243" s="17" t="s">
        <v>403</v>
      </c>
      <c r="O243" s="17"/>
      <c r="P243" s="17">
        <v>65.5</v>
      </c>
      <c r="Q243" s="17">
        <f t="shared" si="57"/>
        <v>65.5</v>
      </c>
      <c r="R243" s="17">
        <f t="shared" si="53"/>
        <v>64.166666666666671</v>
      </c>
      <c r="T243" s="7">
        <f t="shared" si="54"/>
        <v>3.4235027775473452E-4</v>
      </c>
      <c r="V243" s="30">
        <f>+claims!D243</f>
        <v>5</v>
      </c>
      <c r="W243" s="30">
        <f>+claims!E243</f>
        <v>3</v>
      </c>
      <c r="X243" s="30">
        <f>+claims!F243</f>
        <v>4</v>
      </c>
      <c r="Z243" s="7">
        <f t="shared" si="55"/>
        <v>0.05</v>
      </c>
      <c r="AA243" s="7">
        <f t="shared" si="56"/>
        <v>0.03</v>
      </c>
      <c r="AB243" s="7">
        <f t="shared" si="58"/>
        <v>0.04</v>
      </c>
      <c r="AD243" s="7">
        <f t="shared" si="48"/>
        <v>3.833333333333333E-2</v>
      </c>
    </row>
    <row r="244" spans="1:30" hidden="1" outlineLevel="1">
      <c r="A244" t="s">
        <v>404</v>
      </c>
      <c r="B244" t="s">
        <v>405</v>
      </c>
      <c r="C244" s="17"/>
      <c r="D244" s="17" t="s">
        <v>405</v>
      </c>
      <c r="E244" s="17"/>
      <c r="F244" s="17">
        <v>6.5</v>
      </c>
      <c r="G244" s="17">
        <f t="shared" si="50"/>
        <v>6.5</v>
      </c>
      <c r="H244" s="17"/>
      <c r="I244" s="17" t="s">
        <v>405</v>
      </c>
      <c r="J244" s="17"/>
      <c r="K244" s="17">
        <v>5.5</v>
      </c>
      <c r="L244" s="17">
        <f t="shared" si="52"/>
        <v>5.5</v>
      </c>
      <c r="M244" s="17"/>
      <c r="N244" s="17" t="s">
        <v>405</v>
      </c>
      <c r="O244" s="17"/>
      <c r="P244" s="17">
        <v>11.5</v>
      </c>
      <c r="Q244" s="17">
        <f t="shared" si="57"/>
        <v>11.5</v>
      </c>
      <c r="R244" s="17">
        <f t="shared" si="53"/>
        <v>8.6666666666666661</v>
      </c>
      <c r="T244" s="7">
        <f t="shared" si="54"/>
        <v>4.6239518034405698E-5</v>
      </c>
      <c r="V244" s="30">
        <f>+claims!D244</f>
        <v>0</v>
      </c>
      <c r="W244" s="30">
        <f>+claims!E244</f>
        <v>0</v>
      </c>
      <c r="X244" s="30">
        <f>+claims!F244</f>
        <v>0</v>
      </c>
      <c r="Z244" s="7">
        <f t="shared" si="55"/>
        <v>0</v>
      </c>
      <c r="AA244" s="7">
        <f t="shared" si="56"/>
        <v>0</v>
      </c>
      <c r="AB244" s="7">
        <f t="shared" si="58"/>
        <v>0</v>
      </c>
      <c r="AD244" s="7">
        <f t="shared" si="48"/>
        <v>0</v>
      </c>
    </row>
    <row r="245" spans="1:30" hidden="1" outlineLevel="1">
      <c r="A245" t="s">
        <v>406</v>
      </c>
      <c r="B245" t="s">
        <v>407</v>
      </c>
      <c r="C245" s="17"/>
      <c r="D245" s="17" t="s">
        <v>407</v>
      </c>
      <c r="E245" s="17"/>
      <c r="F245" s="17">
        <v>80</v>
      </c>
      <c r="G245" s="17">
        <f t="shared" si="50"/>
        <v>80</v>
      </c>
      <c r="H245" s="17"/>
      <c r="I245" s="17" t="s">
        <v>407</v>
      </c>
      <c r="J245" s="17"/>
      <c r="K245" s="17">
        <v>91</v>
      </c>
      <c r="L245" s="17">
        <f t="shared" si="52"/>
        <v>91</v>
      </c>
      <c r="M245" s="17"/>
      <c r="N245" s="17" t="s">
        <v>407</v>
      </c>
      <c r="O245" s="17"/>
      <c r="P245" s="17">
        <v>88</v>
      </c>
      <c r="Q245" s="17">
        <f t="shared" si="57"/>
        <v>88</v>
      </c>
      <c r="R245" s="17">
        <f t="shared" si="53"/>
        <v>87.666666666666671</v>
      </c>
      <c r="T245" s="7">
        <f t="shared" si="54"/>
        <v>4.6773050934802689E-4</v>
      </c>
      <c r="V245" s="30">
        <f>+claims!D245</f>
        <v>2</v>
      </c>
      <c r="W245" s="30">
        <f>+claims!E245</f>
        <v>1</v>
      </c>
      <c r="X245" s="30">
        <f>+claims!F245</f>
        <v>0</v>
      </c>
      <c r="Z245" s="7">
        <f t="shared" si="55"/>
        <v>0.02</v>
      </c>
      <c r="AA245" s="7">
        <f t="shared" si="56"/>
        <v>0.01</v>
      </c>
      <c r="AB245" s="7">
        <f t="shared" si="58"/>
        <v>0</v>
      </c>
      <c r="AD245" s="7">
        <f t="shared" si="48"/>
        <v>6.6666666666666671E-3</v>
      </c>
    </row>
    <row r="246" spans="1:30" hidden="1" outlineLevel="1">
      <c r="A246" t="s">
        <v>408</v>
      </c>
      <c r="B246" t="s">
        <v>409</v>
      </c>
      <c r="C246" s="17"/>
      <c r="D246" s="17" t="s">
        <v>409</v>
      </c>
      <c r="E246" s="17"/>
      <c r="F246" s="17">
        <v>17</v>
      </c>
      <c r="G246" s="17">
        <f t="shared" si="50"/>
        <v>17</v>
      </c>
      <c r="H246" s="17"/>
      <c r="I246" s="17" t="s">
        <v>409</v>
      </c>
      <c r="J246" s="17"/>
      <c r="K246" s="17">
        <v>18</v>
      </c>
      <c r="L246" s="17">
        <f t="shared" si="52"/>
        <v>18</v>
      </c>
      <c r="M246" s="17"/>
      <c r="N246" s="17" t="s">
        <v>409</v>
      </c>
      <c r="O246" s="17"/>
      <c r="P246" s="17">
        <v>18</v>
      </c>
      <c r="Q246" s="17">
        <f t="shared" si="57"/>
        <v>18</v>
      </c>
      <c r="R246" s="17">
        <f t="shared" si="53"/>
        <v>17.833333333333332</v>
      </c>
      <c r="T246" s="7">
        <f t="shared" si="54"/>
        <v>9.5146700570796335E-5</v>
      </c>
      <c r="V246" s="30">
        <f>+claims!D246</f>
        <v>0</v>
      </c>
      <c r="W246" s="30">
        <f>+claims!E246</f>
        <v>0</v>
      </c>
      <c r="X246" s="30">
        <f>+claims!F246</f>
        <v>0</v>
      </c>
      <c r="Z246" s="7">
        <f t="shared" si="55"/>
        <v>0</v>
      </c>
      <c r="AA246" s="7">
        <f t="shared" si="56"/>
        <v>0</v>
      </c>
      <c r="AB246" s="7">
        <f t="shared" si="58"/>
        <v>0</v>
      </c>
      <c r="AD246" s="7">
        <f t="shared" si="48"/>
        <v>0</v>
      </c>
    </row>
    <row r="247" spans="1:30" hidden="1" outlineLevel="1">
      <c r="A247" t="s">
        <v>410</v>
      </c>
      <c r="B247" t="s">
        <v>411</v>
      </c>
      <c r="C247" s="17"/>
      <c r="D247" s="17" t="s">
        <v>411</v>
      </c>
      <c r="E247" s="17"/>
      <c r="F247" s="17">
        <v>349</v>
      </c>
      <c r="G247" s="17">
        <f t="shared" si="50"/>
        <v>349</v>
      </c>
      <c r="H247" s="17"/>
      <c r="I247" s="17" t="s">
        <v>411</v>
      </c>
      <c r="J247" s="17"/>
      <c r="K247" s="17">
        <v>358</v>
      </c>
      <c r="L247" s="17">
        <f t="shared" si="52"/>
        <v>358</v>
      </c>
      <c r="M247" s="17"/>
      <c r="N247" s="17" t="s">
        <v>411</v>
      </c>
      <c r="O247" s="17"/>
      <c r="P247" s="17">
        <v>355</v>
      </c>
      <c r="Q247" s="17">
        <f t="shared" si="57"/>
        <v>355</v>
      </c>
      <c r="R247" s="17">
        <f t="shared" si="53"/>
        <v>355</v>
      </c>
      <c r="T247" s="7">
        <f t="shared" si="54"/>
        <v>1.8940417964093104E-3</v>
      </c>
      <c r="V247" s="30">
        <f>+claims!D247</f>
        <v>9</v>
      </c>
      <c r="W247" s="30">
        <f>+claims!E247</f>
        <v>12</v>
      </c>
      <c r="X247" s="30">
        <f>+claims!F247</f>
        <v>10</v>
      </c>
      <c r="Z247" s="7">
        <f t="shared" si="55"/>
        <v>2.5787965616045846E-2</v>
      </c>
      <c r="AA247" s="7">
        <f t="shared" si="56"/>
        <v>3.3519553072625698E-2</v>
      </c>
      <c r="AB247" s="7">
        <f t="shared" si="58"/>
        <v>2.8169014084507043E-2</v>
      </c>
      <c r="AD247" s="7">
        <f t="shared" si="48"/>
        <v>2.9555685669136394E-2</v>
      </c>
    </row>
    <row r="248" spans="1:30" hidden="1" outlineLevel="1">
      <c r="A248" t="s">
        <v>412</v>
      </c>
      <c r="B248" t="s">
        <v>413</v>
      </c>
      <c r="C248" s="17"/>
      <c r="D248" s="17" t="s">
        <v>413</v>
      </c>
      <c r="E248" s="17"/>
      <c r="F248" s="17">
        <v>96.5</v>
      </c>
      <c r="G248" s="17">
        <f t="shared" si="50"/>
        <v>96.5</v>
      </c>
      <c r="H248" s="17"/>
      <c r="I248" s="17" t="s">
        <v>413</v>
      </c>
      <c r="J248" s="17"/>
      <c r="K248" s="17">
        <v>98.5</v>
      </c>
      <c r="L248" s="17">
        <f t="shared" si="52"/>
        <v>98.5</v>
      </c>
      <c r="M248" s="17"/>
      <c r="N248" s="17" t="s">
        <v>413</v>
      </c>
      <c r="O248" s="17"/>
      <c r="P248" s="17">
        <v>85</v>
      </c>
      <c r="Q248" s="17">
        <f t="shared" si="57"/>
        <v>85</v>
      </c>
      <c r="R248" s="17">
        <f t="shared" si="53"/>
        <v>91.416666666666671</v>
      </c>
      <c r="T248" s="7">
        <f t="shared" si="54"/>
        <v>4.8773799311291398E-4</v>
      </c>
      <c r="V248" s="30">
        <f>+claims!D248</f>
        <v>2</v>
      </c>
      <c r="W248" s="30">
        <f>+claims!E248</f>
        <v>4</v>
      </c>
      <c r="X248" s="30">
        <f>+claims!F248</f>
        <v>5</v>
      </c>
      <c r="Z248" s="7">
        <f t="shared" si="55"/>
        <v>0.02</v>
      </c>
      <c r="AA248" s="7">
        <f t="shared" si="56"/>
        <v>0.04</v>
      </c>
      <c r="AB248" s="7">
        <f t="shared" si="58"/>
        <v>0.05</v>
      </c>
      <c r="AD248" s="7">
        <f t="shared" si="48"/>
        <v>4.1666666666666664E-2</v>
      </c>
    </row>
    <row r="249" spans="1:30" hidden="1" outlineLevel="1">
      <c r="A249" t="s">
        <v>414</v>
      </c>
      <c r="B249" t="s">
        <v>415</v>
      </c>
      <c r="C249" s="17"/>
      <c r="D249" s="17" t="s">
        <v>415</v>
      </c>
      <c r="E249" s="17"/>
      <c r="F249" s="17">
        <v>29</v>
      </c>
      <c r="G249" s="17">
        <f t="shared" si="50"/>
        <v>29</v>
      </c>
      <c r="H249" s="17"/>
      <c r="I249" s="17" t="s">
        <v>415</v>
      </c>
      <c r="J249" s="17"/>
      <c r="K249" s="17">
        <v>41</v>
      </c>
      <c r="L249" s="17">
        <f t="shared" si="52"/>
        <v>41</v>
      </c>
      <c r="M249" s="17"/>
      <c r="N249" s="17" t="s">
        <v>415</v>
      </c>
      <c r="O249" s="17"/>
      <c r="P249" s="17">
        <v>34.5</v>
      </c>
      <c r="Q249" s="17">
        <f t="shared" si="57"/>
        <v>34.5</v>
      </c>
      <c r="R249" s="17">
        <f t="shared" si="53"/>
        <v>35.75</v>
      </c>
      <c r="T249" s="7">
        <f t="shared" si="54"/>
        <v>1.9073801189192351E-4</v>
      </c>
      <c r="V249" s="30">
        <f>+claims!D249</f>
        <v>1</v>
      </c>
      <c r="W249" s="30">
        <f>+claims!E249</f>
        <v>1</v>
      </c>
      <c r="X249" s="30">
        <f>+claims!F249</f>
        <v>0</v>
      </c>
      <c r="Z249" s="7">
        <f t="shared" si="55"/>
        <v>0.01</v>
      </c>
      <c r="AA249" s="7">
        <f t="shared" si="56"/>
        <v>0.01</v>
      </c>
      <c r="AB249" s="7">
        <f t="shared" si="58"/>
        <v>0</v>
      </c>
      <c r="AD249" s="7">
        <f t="shared" si="48"/>
        <v>5.0000000000000001E-3</v>
      </c>
    </row>
    <row r="250" spans="1:30" hidden="1" outlineLevel="1">
      <c r="A250" t="s">
        <v>416</v>
      </c>
      <c r="B250" t="s">
        <v>417</v>
      </c>
      <c r="C250" s="17"/>
      <c r="D250" s="17" t="s">
        <v>417</v>
      </c>
      <c r="E250" s="17"/>
      <c r="F250" s="17">
        <v>156</v>
      </c>
      <c r="G250" s="17">
        <f t="shared" si="50"/>
        <v>156</v>
      </c>
      <c r="H250" s="17"/>
      <c r="I250" s="17" t="s">
        <v>417</v>
      </c>
      <c r="J250" s="17"/>
      <c r="K250" s="17">
        <v>232</v>
      </c>
      <c r="L250" s="17">
        <f t="shared" si="52"/>
        <v>232</v>
      </c>
      <c r="M250" s="17"/>
      <c r="N250" s="17" t="s">
        <v>417</v>
      </c>
      <c r="O250" s="17"/>
      <c r="P250" s="17">
        <v>222</v>
      </c>
      <c r="Q250" s="17">
        <f t="shared" si="57"/>
        <v>222</v>
      </c>
      <c r="R250" s="17">
        <f t="shared" si="53"/>
        <v>214.33333333333334</v>
      </c>
      <c r="T250" s="7">
        <f t="shared" si="54"/>
        <v>1.1435388498508795E-3</v>
      </c>
      <c r="V250" s="30">
        <f>+claims!D250</f>
        <v>3</v>
      </c>
      <c r="W250" s="30">
        <f>+claims!E250</f>
        <v>3</v>
      </c>
      <c r="X250" s="30">
        <f>+claims!F250</f>
        <v>9</v>
      </c>
      <c r="Z250" s="7">
        <f t="shared" si="55"/>
        <v>1.9230769230769232E-2</v>
      </c>
      <c r="AA250" s="7">
        <f t="shared" si="56"/>
        <v>1.2931034482758621E-2</v>
      </c>
      <c r="AB250" s="7">
        <f t="shared" si="58"/>
        <v>4.0540540540540543E-2</v>
      </c>
      <c r="AD250" s="7">
        <f t="shared" si="48"/>
        <v>2.7785743302984684E-2</v>
      </c>
    </row>
    <row r="251" spans="1:30" hidden="1" outlineLevel="1">
      <c r="A251" t="s">
        <v>418</v>
      </c>
      <c r="B251" t="s">
        <v>419</v>
      </c>
      <c r="C251" s="17"/>
      <c r="D251" s="17" t="s">
        <v>419</v>
      </c>
      <c r="E251" s="17"/>
      <c r="F251" s="17">
        <v>314.5</v>
      </c>
      <c r="G251" s="17">
        <f t="shared" si="50"/>
        <v>314.5</v>
      </c>
      <c r="H251" s="17"/>
      <c r="I251" s="17" t="s">
        <v>419</v>
      </c>
      <c r="J251" s="17"/>
      <c r="K251" s="17">
        <v>295</v>
      </c>
      <c r="L251" s="17">
        <f t="shared" si="52"/>
        <v>295</v>
      </c>
      <c r="M251" s="17"/>
      <c r="N251" s="17" t="s">
        <v>419</v>
      </c>
      <c r="O251" s="17"/>
      <c r="P251" s="17">
        <v>288</v>
      </c>
      <c r="Q251" s="17">
        <f t="shared" si="57"/>
        <v>288</v>
      </c>
      <c r="R251" s="17">
        <f t="shared" si="53"/>
        <v>294.75</v>
      </c>
      <c r="T251" s="7">
        <f t="shared" si="54"/>
        <v>1.5725882239201246E-3</v>
      </c>
      <c r="V251" s="30">
        <f>+claims!D251</f>
        <v>3</v>
      </c>
      <c r="W251" s="30">
        <f>+claims!E251</f>
        <v>3</v>
      </c>
      <c r="X251" s="30">
        <f>+claims!F251</f>
        <v>0</v>
      </c>
      <c r="Z251" s="7">
        <f t="shared" si="55"/>
        <v>9.538950715421303E-3</v>
      </c>
      <c r="AA251" s="7">
        <f t="shared" si="56"/>
        <v>1.0169491525423728E-2</v>
      </c>
      <c r="AB251" s="7">
        <f t="shared" si="58"/>
        <v>0</v>
      </c>
      <c r="AD251" s="7">
        <f t="shared" si="48"/>
        <v>4.9796556277114596E-3</v>
      </c>
    </row>
    <row r="252" spans="1:30" hidden="1" outlineLevel="1">
      <c r="A252" t="s">
        <v>420</v>
      </c>
      <c r="B252" t="s">
        <v>421</v>
      </c>
      <c r="C252" s="17"/>
      <c r="D252" s="17" t="s">
        <v>421</v>
      </c>
      <c r="E252" s="17"/>
      <c r="F252" s="17">
        <v>7</v>
      </c>
      <c r="G252" s="17">
        <f t="shared" si="50"/>
        <v>7</v>
      </c>
      <c r="H252" s="17"/>
      <c r="I252" s="17" t="s">
        <v>421</v>
      </c>
      <c r="J252" s="17"/>
      <c r="K252" s="17">
        <v>7</v>
      </c>
      <c r="L252" s="17">
        <f t="shared" si="52"/>
        <v>7</v>
      </c>
      <c r="M252" s="17"/>
      <c r="N252" s="17" t="s">
        <v>421</v>
      </c>
      <c r="O252" s="17"/>
      <c r="P252" s="17">
        <v>7</v>
      </c>
      <c r="Q252" s="17">
        <f t="shared" si="57"/>
        <v>7</v>
      </c>
      <c r="R252" s="17">
        <f t="shared" si="53"/>
        <v>7</v>
      </c>
      <c r="T252" s="7">
        <f t="shared" si="54"/>
        <v>3.7347303027789215E-5</v>
      </c>
      <c r="V252" s="30">
        <f>+claims!D252</f>
        <v>0</v>
      </c>
      <c r="W252" s="30">
        <f>+claims!E252</f>
        <v>0</v>
      </c>
      <c r="X252" s="30">
        <f>+claims!F252</f>
        <v>0</v>
      </c>
      <c r="Z252" s="7">
        <f t="shared" si="55"/>
        <v>0</v>
      </c>
      <c r="AA252" s="7">
        <f t="shared" si="56"/>
        <v>0</v>
      </c>
      <c r="AB252" s="7">
        <f t="shared" si="58"/>
        <v>0</v>
      </c>
      <c r="AD252" s="7">
        <f t="shared" si="48"/>
        <v>0</v>
      </c>
    </row>
    <row r="253" spans="1:30" hidden="1" outlineLevel="1">
      <c r="A253" t="s">
        <v>422</v>
      </c>
      <c r="B253" t="s">
        <v>423</v>
      </c>
      <c r="C253" s="17"/>
      <c r="D253" s="17" t="s">
        <v>423</v>
      </c>
      <c r="E253" s="17"/>
      <c r="F253" s="17">
        <v>14.5</v>
      </c>
      <c r="G253" s="17">
        <f t="shared" si="50"/>
        <v>14.5</v>
      </c>
      <c r="H253" s="17"/>
      <c r="I253" s="17" t="s">
        <v>423</v>
      </c>
      <c r="J253" s="17"/>
      <c r="K253" s="17">
        <v>16.5</v>
      </c>
      <c r="L253" s="17">
        <f t="shared" si="52"/>
        <v>16.5</v>
      </c>
      <c r="M253" s="17"/>
      <c r="N253" s="17" t="s">
        <v>423</v>
      </c>
      <c r="O253" s="17"/>
      <c r="P253" s="17">
        <v>15</v>
      </c>
      <c r="Q253" s="17">
        <f t="shared" si="57"/>
        <v>15</v>
      </c>
      <c r="R253" s="17">
        <f t="shared" si="53"/>
        <v>15.416666666666666</v>
      </c>
      <c r="T253" s="7">
        <f t="shared" si="54"/>
        <v>8.2252988811202444E-5</v>
      </c>
      <c r="V253" s="30">
        <f>+claims!D253</f>
        <v>0</v>
      </c>
      <c r="W253" s="30">
        <f>+claims!E253</f>
        <v>0</v>
      </c>
      <c r="X253" s="30">
        <f>+claims!F253</f>
        <v>0</v>
      </c>
      <c r="Z253" s="7">
        <f t="shared" si="55"/>
        <v>0</v>
      </c>
      <c r="AA253" s="7">
        <f t="shared" si="56"/>
        <v>0</v>
      </c>
      <c r="AB253" s="7">
        <f t="shared" si="58"/>
        <v>0</v>
      </c>
      <c r="AD253" s="7">
        <f t="shared" si="48"/>
        <v>0</v>
      </c>
    </row>
    <row r="254" spans="1:30" hidden="1" outlineLevel="1">
      <c r="A254" t="s">
        <v>424</v>
      </c>
      <c r="B254" t="s">
        <v>425</v>
      </c>
      <c r="C254" s="17"/>
      <c r="D254" s="17" t="s">
        <v>425</v>
      </c>
      <c r="E254" s="17"/>
      <c r="F254" s="17">
        <v>68.5</v>
      </c>
      <c r="G254" s="17">
        <f t="shared" si="50"/>
        <v>68.5</v>
      </c>
      <c r="H254" s="17"/>
      <c r="I254" s="17" t="s">
        <v>425</v>
      </c>
      <c r="J254" s="17"/>
      <c r="K254" s="17">
        <v>72</v>
      </c>
      <c r="L254" s="17">
        <f t="shared" si="52"/>
        <v>72</v>
      </c>
      <c r="M254" s="17"/>
      <c r="N254" s="17" t="s">
        <v>425</v>
      </c>
      <c r="O254" s="17"/>
      <c r="P254" s="17">
        <v>63</v>
      </c>
      <c r="Q254" s="17">
        <f t="shared" si="57"/>
        <v>63</v>
      </c>
      <c r="R254" s="17">
        <f t="shared" si="53"/>
        <v>66.916666666666671</v>
      </c>
      <c r="T254" s="7">
        <f t="shared" si="54"/>
        <v>3.5702243251565174E-4</v>
      </c>
      <c r="V254" s="30">
        <f>+claims!D254</f>
        <v>3</v>
      </c>
      <c r="W254" s="30">
        <f>+claims!E254</f>
        <v>0</v>
      </c>
      <c r="X254" s="30">
        <f>+claims!F254</f>
        <v>3</v>
      </c>
      <c r="Z254" s="7">
        <f t="shared" si="55"/>
        <v>0.03</v>
      </c>
      <c r="AA254" s="7">
        <f t="shared" si="56"/>
        <v>0</v>
      </c>
      <c r="AB254" s="7">
        <f t="shared" si="58"/>
        <v>0.03</v>
      </c>
      <c r="AD254" s="7">
        <f t="shared" si="48"/>
        <v>0.02</v>
      </c>
    </row>
    <row r="255" spans="1:30" hidden="1" outlineLevel="1">
      <c r="A255" t="s">
        <v>426</v>
      </c>
      <c r="B255" t="s">
        <v>427</v>
      </c>
      <c r="C255" s="17"/>
      <c r="D255" s="17" t="s">
        <v>427</v>
      </c>
      <c r="E255" s="17"/>
      <c r="F255" s="17">
        <v>8</v>
      </c>
      <c r="G255" s="17">
        <f t="shared" si="50"/>
        <v>8</v>
      </c>
      <c r="H255" s="17"/>
      <c r="I255" s="17" t="s">
        <v>427</v>
      </c>
      <c r="J255" s="17"/>
      <c r="K255" s="17">
        <v>12</v>
      </c>
      <c r="L255" s="17">
        <f t="shared" si="52"/>
        <v>12</v>
      </c>
      <c r="M255" s="17"/>
      <c r="N255" s="17" t="s">
        <v>427</v>
      </c>
      <c r="O255" s="17"/>
      <c r="P255" s="17">
        <v>9</v>
      </c>
      <c r="Q255" s="17">
        <f t="shared" si="57"/>
        <v>9</v>
      </c>
      <c r="R255" s="17">
        <f t="shared" si="53"/>
        <v>9.8333333333333339</v>
      </c>
      <c r="T255" s="7">
        <f t="shared" si="54"/>
        <v>5.2464068539037236E-5</v>
      </c>
      <c r="V255" s="30">
        <f>+claims!D255</f>
        <v>0</v>
      </c>
      <c r="W255" s="30">
        <f>+claims!E255</f>
        <v>0</v>
      </c>
      <c r="X255" s="30">
        <f>+claims!F255</f>
        <v>0</v>
      </c>
      <c r="Z255" s="7">
        <f t="shared" si="55"/>
        <v>0</v>
      </c>
      <c r="AA255" s="7">
        <f t="shared" si="56"/>
        <v>0</v>
      </c>
      <c r="AB255" s="7">
        <f t="shared" si="58"/>
        <v>0</v>
      </c>
      <c r="AD255" s="7">
        <f t="shared" si="48"/>
        <v>0</v>
      </c>
    </row>
    <row r="256" spans="1:30" hidden="1" outlineLevel="1">
      <c r="A256" t="s">
        <v>428</v>
      </c>
      <c r="B256" t="s">
        <v>429</v>
      </c>
      <c r="C256" s="17"/>
      <c r="D256" s="17" t="s">
        <v>429</v>
      </c>
      <c r="E256" s="17"/>
      <c r="F256" s="17">
        <v>12.5</v>
      </c>
      <c r="G256" s="17">
        <f t="shared" si="50"/>
        <v>12.5</v>
      </c>
      <c r="H256" s="17"/>
      <c r="I256" s="17" t="s">
        <v>429</v>
      </c>
      <c r="J256" s="17"/>
      <c r="K256" s="17">
        <v>13</v>
      </c>
      <c r="L256" s="17">
        <f t="shared" si="52"/>
        <v>13</v>
      </c>
      <c r="M256" s="17"/>
      <c r="N256" s="17" t="s">
        <v>429</v>
      </c>
      <c r="O256" s="17"/>
      <c r="P256" s="17">
        <v>14</v>
      </c>
      <c r="Q256" s="17">
        <f t="shared" si="57"/>
        <v>14</v>
      </c>
      <c r="R256" s="17">
        <f t="shared" si="53"/>
        <v>13.416666666666666</v>
      </c>
      <c r="T256" s="7">
        <f t="shared" si="54"/>
        <v>7.1582330803262665E-5</v>
      </c>
      <c r="V256" s="30">
        <f>+claims!D256</f>
        <v>0</v>
      </c>
      <c r="W256" s="30">
        <f>+claims!E256</f>
        <v>0</v>
      </c>
      <c r="X256" s="30">
        <f>+claims!F256</f>
        <v>0</v>
      </c>
      <c r="Z256" s="7">
        <f t="shared" si="55"/>
        <v>0</v>
      </c>
      <c r="AA256" s="7">
        <f t="shared" si="56"/>
        <v>0</v>
      </c>
      <c r="AB256" s="7">
        <f t="shared" si="58"/>
        <v>0</v>
      </c>
      <c r="AD256" s="7">
        <f t="shared" si="48"/>
        <v>0</v>
      </c>
    </row>
    <row r="257" spans="1:30" hidden="1" outlineLevel="1">
      <c r="A257" t="s">
        <v>430</v>
      </c>
      <c r="B257" t="s">
        <v>431</v>
      </c>
      <c r="C257" s="17"/>
      <c r="D257" s="17" t="s">
        <v>431</v>
      </c>
      <c r="E257" s="17"/>
      <c r="F257" s="17">
        <v>64</v>
      </c>
      <c r="G257" s="17">
        <f t="shared" si="50"/>
        <v>64</v>
      </c>
      <c r="H257" s="17"/>
      <c r="I257" s="17" t="s">
        <v>431</v>
      </c>
      <c r="J257" s="17"/>
      <c r="K257" s="17">
        <v>65</v>
      </c>
      <c r="L257" s="17">
        <f t="shared" si="52"/>
        <v>65</v>
      </c>
      <c r="M257" s="17"/>
      <c r="N257" s="17" t="s">
        <v>431</v>
      </c>
      <c r="O257" s="17"/>
      <c r="P257" s="17">
        <v>65</v>
      </c>
      <c r="Q257" s="17">
        <f t="shared" si="57"/>
        <v>65</v>
      </c>
      <c r="R257" s="17">
        <f t="shared" si="53"/>
        <v>64.833333333333329</v>
      </c>
      <c r="T257" s="7">
        <f t="shared" si="54"/>
        <v>3.4590716375738109E-4</v>
      </c>
      <c r="V257" s="30">
        <f>+claims!D257</f>
        <v>0</v>
      </c>
      <c r="W257" s="30">
        <f>+claims!E257</f>
        <v>1</v>
      </c>
      <c r="X257" s="30">
        <f>+claims!F257</f>
        <v>1</v>
      </c>
      <c r="Z257" s="7">
        <f t="shared" si="55"/>
        <v>0</v>
      </c>
      <c r="AA257" s="7">
        <f t="shared" si="56"/>
        <v>0.01</v>
      </c>
      <c r="AB257" s="7">
        <f t="shared" si="58"/>
        <v>0.01</v>
      </c>
      <c r="AD257" s="7">
        <f t="shared" si="48"/>
        <v>8.3333333333333332E-3</v>
      </c>
    </row>
    <row r="258" spans="1:30" hidden="1" outlineLevel="1">
      <c r="A258" t="s">
        <v>432</v>
      </c>
      <c r="B258" t="s">
        <v>433</v>
      </c>
      <c r="C258" s="17"/>
      <c r="D258" s="17" t="s">
        <v>433</v>
      </c>
      <c r="E258" s="17"/>
      <c r="F258" s="17">
        <v>36</v>
      </c>
      <c r="G258" s="17">
        <f t="shared" si="50"/>
        <v>36</v>
      </c>
      <c r="H258" s="17"/>
      <c r="I258" s="17" t="s">
        <v>433</v>
      </c>
      <c r="J258" s="17"/>
      <c r="K258" s="17">
        <v>35</v>
      </c>
      <c r="L258" s="17">
        <f t="shared" si="52"/>
        <v>35</v>
      </c>
      <c r="M258" s="17"/>
      <c r="N258" s="17" t="s">
        <v>433</v>
      </c>
      <c r="O258" s="17"/>
      <c r="P258" s="17">
        <v>27</v>
      </c>
      <c r="Q258" s="17">
        <f t="shared" si="57"/>
        <v>27</v>
      </c>
      <c r="R258" s="17">
        <f t="shared" si="53"/>
        <v>31.166666666666668</v>
      </c>
      <c r="T258" s="7">
        <f t="shared" si="54"/>
        <v>1.662844206237282E-4</v>
      </c>
      <c r="V258" s="30">
        <f>+claims!D258</f>
        <v>0</v>
      </c>
      <c r="W258" s="30">
        <f>+claims!E258</f>
        <v>0</v>
      </c>
      <c r="X258" s="30">
        <f>+claims!F258</f>
        <v>0</v>
      </c>
      <c r="Z258" s="7">
        <f t="shared" si="55"/>
        <v>0</v>
      </c>
      <c r="AA258" s="7">
        <f t="shared" si="56"/>
        <v>0</v>
      </c>
      <c r="AB258" s="7">
        <f t="shared" si="58"/>
        <v>0</v>
      </c>
      <c r="AD258" s="7">
        <f t="shared" si="48"/>
        <v>0</v>
      </c>
    </row>
    <row r="259" spans="1:30" hidden="1" outlineLevel="1">
      <c r="A259" t="s">
        <v>434</v>
      </c>
      <c r="B259" t="s">
        <v>435</v>
      </c>
      <c r="C259" s="17"/>
      <c r="D259" s="17" t="s">
        <v>435</v>
      </c>
      <c r="E259" s="17"/>
      <c r="F259" s="17">
        <v>48</v>
      </c>
      <c r="G259" s="17">
        <f t="shared" si="50"/>
        <v>48</v>
      </c>
      <c r="H259" s="17"/>
      <c r="I259" s="17" t="s">
        <v>435</v>
      </c>
      <c r="J259" s="17"/>
      <c r="K259" s="17">
        <v>50.5</v>
      </c>
      <c r="L259" s="17">
        <f t="shared" si="52"/>
        <v>50.5</v>
      </c>
      <c r="M259" s="17"/>
      <c r="N259" s="17" t="s">
        <v>435</v>
      </c>
      <c r="O259" s="17"/>
      <c r="P259" s="17">
        <v>53</v>
      </c>
      <c r="Q259" s="17">
        <f t="shared" si="57"/>
        <v>53</v>
      </c>
      <c r="R259" s="17">
        <f t="shared" si="53"/>
        <v>51.333333333333336</v>
      </c>
      <c r="T259" s="7">
        <f t="shared" si="54"/>
        <v>2.738802222037876E-4</v>
      </c>
      <c r="V259" s="30">
        <f>+claims!D259</f>
        <v>1</v>
      </c>
      <c r="W259" s="30">
        <f>+claims!E259</f>
        <v>2</v>
      </c>
      <c r="X259" s="30">
        <f>+claims!F259</f>
        <v>3</v>
      </c>
      <c r="Z259" s="7">
        <f t="shared" si="55"/>
        <v>0.01</v>
      </c>
      <c r="AA259" s="7">
        <f t="shared" si="56"/>
        <v>0.02</v>
      </c>
      <c r="AB259" s="7">
        <f t="shared" si="58"/>
        <v>0.03</v>
      </c>
      <c r="AD259" s="7">
        <f t="shared" si="48"/>
        <v>2.3333333333333334E-2</v>
      </c>
    </row>
    <row r="260" spans="1:30" hidden="1" outlineLevel="1">
      <c r="A260" t="s">
        <v>436</v>
      </c>
      <c r="B260" t="s">
        <v>437</v>
      </c>
      <c r="C260" s="17"/>
      <c r="D260" s="17" t="s">
        <v>437</v>
      </c>
      <c r="E260" s="17"/>
      <c r="F260" s="17">
        <v>4</v>
      </c>
      <c r="G260" s="17">
        <f t="shared" si="50"/>
        <v>4</v>
      </c>
      <c r="H260" s="17"/>
      <c r="I260" s="17" t="s">
        <v>437</v>
      </c>
      <c r="J260" s="17"/>
      <c r="K260" s="17">
        <v>4</v>
      </c>
      <c r="L260" s="17">
        <f t="shared" si="52"/>
        <v>4</v>
      </c>
      <c r="M260" s="17"/>
      <c r="N260" s="17" t="s">
        <v>437</v>
      </c>
      <c r="O260" s="17"/>
      <c r="P260" s="17">
        <v>4</v>
      </c>
      <c r="Q260" s="17">
        <f t="shared" si="57"/>
        <v>4</v>
      </c>
      <c r="R260" s="17">
        <f t="shared" si="53"/>
        <v>4</v>
      </c>
      <c r="T260" s="7">
        <f t="shared" si="54"/>
        <v>2.1341316015879553E-5</v>
      </c>
      <c r="V260" s="30">
        <f>+claims!D260</f>
        <v>0</v>
      </c>
      <c r="W260" s="30">
        <f>+claims!E260</f>
        <v>0</v>
      </c>
      <c r="X260" s="30">
        <f>+claims!F260</f>
        <v>0</v>
      </c>
      <c r="Z260" s="7">
        <f t="shared" si="55"/>
        <v>0</v>
      </c>
      <c r="AA260" s="7">
        <f t="shared" si="56"/>
        <v>0</v>
      </c>
      <c r="AB260" s="7">
        <f t="shared" si="58"/>
        <v>0</v>
      </c>
      <c r="AD260" s="7">
        <f t="shared" si="48"/>
        <v>0</v>
      </c>
    </row>
    <row r="261" spans="1:30" hidden="1" outlineLevel="1">
      <c r="A261" t="s">
        <v>438</v>
      </c>
      <c r="B261" t="s">
        <v>439</v>
      </c>
      <c r="C261" s="17"/>
      <c r="D261" s="17" t="s">
        <v>439</v>
      </c>
      <c r="E261" s="17"/>
      <c r="F261" s="17">
        <v>26</v>
      </c>
      <c r="G261" s="17">
        <f t="shared" si="50"/>
        <v>26</v>
      </c>
      <c r="H261" s="17"/>
      <c r="I261" s="17" t="s">
        <v>439</v>
      </c>
      <c r="J261" s="17"/>
      <c r="K261" s="17">
        <v>26</v>
      </c>
      <c r="L261" s="17">
        <f t="shared" si="52"/>
        <v>26</v>
      </c>
      <c r="M261" s="17"/>
      <c r="N261" s="17" t="s">
        <v>439</v>
      </c>
      <c r="O261" s="17"/>
      <c r="P261" s="17">
        <v>25</v>
      </c>
      <c r="Q261" s="17">
        <f t="shared" si="57"/>
        <v>25</v>
      </c>
      <c r="R261" s="17">
        <f t="shared" si="53"/>
        <v>25.5</v>
      </c>
      <c r="T261" s="7">
        <f t="shared" si="54"/>
        <v>1.3605088960123214E-4</v>
      </c>
      <c r="V261" s="30">
        <f>+claims!D261</f>
        <v>1</v>
      </c>
      <c r="W261" s="30">
        <f>+claims!E261</f>
        <v>1</v>
      </c>
      <c r="X261" s="30">
        <f>+claims!F261</f>
        <v>0</v>
      </c>
      <c r="Z261" s="7">
        <f t="shared" si="55"/>
        <v>0.01</v>
      </c>
      <c r="AA261" s="7">
        <f t="shared" si="56"/>
        <v>0.01</v>
      </c>
      <c r="AB261" s="7">
        <f t="shared" si="58"/>
        <v>0</v>
      </c>
      <c r="AD261" s="7">
        <f t="shared" si="48"/>
        <v>5.0000000000000001E-3</v>
      </c>
    </row>
    <row r="262" spans="1:30" hidden="1" outlineLevel="1">
      <c r="A262" t="s">
        <v>440</v>
      </c>
      <c r="B262" t="s">
        <v>441</v>
      </c>
      <c r="C262" s="17"/>
      <c r="D262" s="17" t="s">
        <v>441</v>
      </c>
      <c r="E262" s="17"/>
      <c r="F262" s="17">
        <v>4.5</v>
      </c>
      <c r="G262" s="17">
        <f t="shared" si="50"/>
        <v>4.5</v>
      </c>
      <c r="H262" s="17"/>
      <c r="I262" s="17" t="s">
        <v>441</v>
      </c>
      <c r="J262" s="17"/>
      <c r="K262" s="17">
        <v>5</v>
      </c>
      <c r="L262" s="17">
        <f t="shared" si="52"/>
        <v>5</v>
      </c>
      <c r="M262" s="17"/>
      <c r="N262" s="17" t="s">
        <v>441</v>
      </c>
      <c r="O262" s="17"/>
      <c r="P262" s="17">
        <v>5</v>
      </c>
      <c r="Q262" s="17">
        <f t="shared" si="57"/>
        <v>5</v>
      </c>
      <c r="R262" s="17">
        <f t="shared" si="53"/>
        <v>4.916666666666667</v>
      </c>
      <c r="T262" s="7">
        <f t="shared" si="54"/>
        <v>2.6232034269518618E-5</v>
      </c>
      <c r="V262" s="30">
        <f>+claims!D262</f>
        <v>0</v>
      </c>
      <c r="W262" s="30">
        <f>+claims!E262</f>
        <v>0</v>
      </c>
      <c r="X262" s="30">
        <f>+claims!F262</f>
        <v>0</v>
      </c>
      <c r="Z262" s="7">
        <f t="shared" si="55"/>
        <v>0</v>
      </c>
      <c r="AA262" s="7">
        <f t="shared" si="56"/>
        <v>0</v>
      </c>
      <c r="AB262" s="7">
        <f t="shared" si="58"/>
        <v>0</v>
      </c>
      <c r="AD262" s="7">
        <f t="shared" ref="AD262:AD267" si="59">(+Z262+(AA262*2)+(AB262*3))/6</f>
        <v>0</v>
      </c>
    </row>
    <row r="263" spans="1:30" hidden="1" outlineLevel="1">
      <c r="A263" t="s">
        <v>442</v>
      </c>
      <c r="B263" t="s">
        <v>443</v>
      </c>
      <c r="C263" s="17"/>
      <c r="D263" s="17" t="s">
        <v>443</v>
      </c>
      <c r="E263" s="17"/>
      <c r="F263" s="17">
        <v>114.5</v>
      </c>
      <c r="G263" s="17">
        <f t="shared" si="50"/>
        <v>114.5</v>
      </c>
      <c r="H263" s="17"/>
      <c r="I263" s="17" t="s">
        <v>443</v>
      </c>
      <c r="J263" s="17"/>
      <c r="K263" s="17">
        <v>118</v>
      </c>
      <c r="L263" s="17">
        <f t="shared" si="52"/>
        <v>118</v>
      </c>
      <c r="M263" s="17"/>
      <c r="N263" s="17" t="s">
        <v>443</v>
      </c>
      <c r="O263" s="17"/>
      <c r="P263" s="17">
        <v>116</v>
      </c>
      <c r="Q263" s="17">
        <f t="shared" si="57"/>
        <v>116</v>
      </c>
      <c r="R263" s="17">
        <f t="shared" si="53"/>
        <v>116.41666666666667</v>
      </c>
      <c r="T263" s="7">
        <f t="shared" si="54"/>
        <v>6.2112121821216121E-4</v>
      </c>
      <c r="V263" s="30">
        <f>+claims!D263</f>
        <v>1</v>
      </c>
      <c r="W263" s="30">
        <f>+claims!E263</f>
        <v>5</v>
      </c>
      <c r="X263" s="30">
        <f>+claims!F263</f>
        <v>2</v>
      </c>
      <c r="Z263" s="7">
        <f t="shared" si="55"/>
        <v>8.7336244541484712E-3</v>
      </c>
      <c r="AA263" s="7">
        <f t="shared" si="56"/>
        <v>4.2372881355932202E-2</v>
      </c>
      <c r="AB263" s="7">
        <f t="shared" si="58"/>
        <v>1.7241379310344827E-2</v>
      </c>
      <c r="AD263" s="7">
        <f t="shared" si="59"/>
        <v>2.4200587516174557E-2</v>
      </c>
    </row>
    <row r="264" spans="1:30" hidden="1" outlineLevel="1">
      <c r="A264" t="s">
        <v>444</v>
      </c>
      <c r="B264" t="s">
        <v>445</v>
      </c>
      <c r="C264" s="17"/>
      <c r="D264" s="17" t="s">
        <v>445</v>
      </c>
      <c r="E264" s="17"/>
      <c r="F264" s="17">
        <v>3</v>
      </c>
      <c r="G264" s="17">
        <f t="shared" si="50"/>
        <v>3</v>
      </c>
      <c r="H264" s="17"/>
      <c r="I264" s="17" t="s">
        <v>445</v>
      </c>
      <c r="J264" s="17"/>
      <c r="K264" s="17">
        <v>4</v>
      </c>
      <c r="L264" s="17">
        <f t="shared" si="52"/>
        <v>4</v>
      </c>
      <c r="M264" s="17"/>
      <c r="N264" s="17" t="s">
        <v>445</v>
      </c>
      <c r="O264" s="17"/>
      <c r="P264" s="17">
        <v>4.5</v>
      </c>
      <c r="Q264" s="17">
        <f t="shared" si="57"/>
        <v>4.5</v>
      </c>
      <c r="R264" s="17">
        <f t="shared" si="53"/>
        <v>4.083333333333333</v>
      </c>
      <c r="T264" s="7">
        <f t="shared" si="54"/>
        <v>2.1785926766210377E-5</v>
      </c>
      <c r="V264" s="30">
        <f>+claims!D264</f>
        <v>0</v>
      </c>
      <c r="W264" s="30">
        <f>+claims!E264</f>
        <v>0</v>
      </c>
      <c r="X264" s="30">
        <f>+claims!F264</f>
        <v>0</v>
      </c>
      <c r="Z264" s="7">
        <f t="shared" si="55"/>
        <v>0</v>
      </c>
      <c r="AA264" s="7">
        <f t="shared" si="56"/>
        <v>0</v>
      </c>
      <c r="AB264" s="7">
        <f t="shared" si="58"/>
        <v>0</v>
      </c>
      <c r="AD264" s="7">
        <f t="shared" si="59"/>
        <v>0</v>
      </c>
    </row>
    <row r="265" spans="1:30" hidden="1" outlineLevel="1">
      <c r="A265" t="s">
        <v>446</v>
      </c>
      <c r="B265" t="s">
        <v>447</v>
      </c>
      <c r="C265" s="17"/>
      <c r="D265" s="17" t="s">
        <v>447</v>
      </c>
      <c r="E265" s="17"/>
      <c r="F265" s="17">
        <v>10</v>
      </c>
      <c r="G265" s="17">
        <f t="shared" si="50"/>
        <v>10</v>
      </c>
      <c r="H265" s="17"/>
      <c r="I265" s="17" t="s">
        <v>447</v>
      </c>
      <c r="J265" s="17"/>
      <c r="K265" s="17">
        <v>10</v>
      </c>
      <c r="L265" s="17">
        <f t="shared" si="52"/>
        <v>10</v>
      </c>
      <c r="M265" s="17"/>
      <c r="N265" s="17" t="s">
        <v>447</v>
      </c>
      <c r="O265" s="17"/>
      <c r="P265" s="17">
        <v>10</v>
      </c>
      <c r="Q265" s="17">
        <f t="shared" si="57"/>
        <v>10</v>
      </c>
      <c r="R265" s="17">
        <f t="shared" si="53"/>
        <v>10</v>
      </c>
      <c r="T265" s="7">
        <f t="shared" si="54"/>
        <v>5.3353290039698885E-5</v>
      </c>
      <c r="V265" s="30">
        <f>+claims!D265</f>
        <v>0</v>
      </c>
      <c r="W265" s="30">
        <f>+claims!E265</f>
        <v>0</v>
      </c>
      <c r="X265" s="30">
        <f>+claims!F265</f>
        <v>0</v>
      </c>
      <c r="Z265" s="7">
        <f t="shared" si="55"/>
        <v>0</v>
      </c>
      <c r="AA265" s="7">
        <f t="shared" si="56"/>
        <v>0</v>
      </c>
      <c r="AB265" s="7">
        <f t="shared" si="58"/>
        <v>0</v>
      </c>
      <c r="AD265" s="7">
        <f t="shared" si="59"/>
        <v>0</v>
      </c>
    </row>
    <row r="266" spans="1:30" hidden="1" outlineLevel="1">
      <c r="A266" t="s">
        <v>448</v>
      </c>
      <c r="B266" t="s">
        <v>449</v>
      </c>
      <c r="C266" s="17"/>
      <c r="D266" s="17" t="s">
        <v>449</v>
      </c>
      <c r="E266" s="17"/>
      <c r="F266" s="17">
        <v>9</v>
      </c>
      <c r="G266" s="23">
        <f t="shared" si="50"/>
        <v>9</v>
      </c>
      <c r="H266" s="17"/>
      <c r="I266" s="17" t="s">
        <v>449</v>
      </c>
      <c r="J266" s="17"/>
      <c r="K266" s="17">
        <v>9</v>
      </c>
      <c r="L266" s="23">
        <f t="shared" si="52"/>
        <v>9</v>
      </c>
      <c r="M266" s="17"/>
      <c r="N266" s="17" t="s">
        <v>449</v>
      </c>
      <c r="O266" s="17"/>
      <c r="P266" s="17">
        <v>9</v>
      </c>
      <c r="Q266" s="23">
        <f t="shared" si="57"/>
        <v>9</v>
      </c>
      <c r="R266" s="23">
        <f t="shared" si="53"/>
        <v>9</v>
      </c>
      <c r="T266" s="33">
        <f t="shared" si="54"/>
        <v>4.8017961035728995E-5</v>
      </c>
      <c r="V266" s="34">
        <f>+claims!D266</f>
        <v>0</v>
      </c>
      <c r="W266" s="34">
        <f>+claims!E266</f>
        <v>0</v>
      </c>
      <c r="X266" s="34">
        <f>+claims!F266</f>
        <v>0</v>
      </c>
      <c r="Z266" s="33">
        <f t="shared" si="55"/>
        <v>0</v>
      </c>
      <c r="AA266" s="33">
        <f t="shared" si="56"/>
        <v>0</v>
      </c>
      <c r="AB266" s="33">
        <f t="shared" si="58"/>
        <v>0</v>
      </c>
      <c r="AD266" s="33">
        <f t="shared" si="59"/>
        <v>0</v>
      </c>
    </row>
    <row r="267" spans="1:30" collapsed="1">
      <c r="B267" t="s">
        <v>493</v>
      </c>
      <c r="C267" s="17">
        <f t="shared" ref="C267:K267" si="60">SUBTOTAL(9,C146:C266)</f>
        <v>0</v>
      </c>
      <c r="D267" s="17">
        <f t="shared" si="60"/>
        <v>0</v>
      </c>
      <c r="E267" s="17">
        <f t="shared" si="60"/>
        <v>0</v>
      </c>
      <c r="F267" s="17">
        <f t="shared" si="60"/>
        <v>6848</v>
      </c>
      <c r="G267" s="17">
        <f t="shared" si="60"/>
        <v>6848</v>
      </c>
      <c r="H267" s="17">
        <f t="shared" si="60"/>
        <v>0</v>
      </c>
      <c r="I267" s="17">
        <f t="shared" si="60"/>
        <v>0</v>
      </c>
      <c r="J267" s="17">
        <f t="shared" si="60"/>
        <v>0</v>
      </c>
      <c r="K267" s="17">
        <f t="shared" si="60"/>
        <v>7027.5</v>
      </c>
      <c r="L267" s="17">
        <f t="shared" ref="L267:R267" si="61">SUBTOTAL(9,L146:L266)</f>
        <v>7027.5</v>
      </c>
      <c r="M267" s="17">
        <f t="shared" si="61"/>
        <v>0</v>
      </c>
      <c r="N267" s="17">
        <f t="shared" si="61"/>
        <v>0</v>
      </c>
      <c r="O267" s="17">
        <f t="shared" si="61"/>
        <v>0</v>
      </c>
      <c r="P267" s="17">
        <f t="shared" si="61"/>
        <v>6855</v>
      </c>
      <c r="Q267" s="17">
        <f t="shared" si="61"/>
        <v>6855</v>
      </c>
      <c r="R267" s="17">
        <f t="shared" si="61"/>
        <v>6911.3333333333367</v>
      </c>
      <c r="T267" s="7">
        <f>SUBTOTAL(9,T146:T266)</f>
        <v>3.687423718943722E-2</v>
      </c>
      <c r="V267" s="30">
        <f>SUBTOTAL(9,V146:V266)</f>
        <v>131</v>
      </c>
      <c r="W267" s="30">
        <f>SUBTOTAL(9,W146:W266)</f>
        <v>118</v>
      </c>
      <c r="X267" s="30">
        <f>SUBTOTAL(9,X146:X266)</f>
        <v>115</v>
      </c>
      <c r="Z267" s="7">
        <f>IF(G267&gt;100,IF(V267&lt;1,0,+V267/G267),IF(V267&lt;1,0,+V267/100))</f>
        <v>1.9129672897196262E-2</v>
      </c>
      <c r="AA267" s="7">
        <f>IF(L267&gt;100,IF(W267&lt;1,0,+W267/L267),IF(W267&lt;1,0,+W267/100))</f>
        <v>1.67911775168979E-2</v>
      </c>
      <c r="AB267" s="7">
        <f>IF(Q267&gt;100,IF(X267&lt;1,0,+X267/Q267),IF(X267&lt;1,0,+X267/100))</f>
        <v>1.6776075857038657E-2</v>
      </c>
      <c r="AD267" s="7">
        <f t="shared" si="59"/>
        <v>1.7173375917018004E-2</v>
      </c>
    </row>
    <row r="268" spans="1:30" ht="6" customHeight="1">
      <c r="C268" s="17"/>
      <c r="D268" s="17"/>
      <c r="E268" s="17"/>
      <c r="F268" s="17"/>
      <c r="G268" s="23"/>
      <c r="H268" s="17"/>
      <c r="I268" s="17"/>
      <c r="J268" s="17"/>
      <c r="K268" s="17"/>
      <c r="L268" s="23"/>
      <c r="M268" s="17"/>
      <c r="N268" s="17"/>
      <c r="O268" s="17"/>
      <c r="P268" s="17"/>
      <c r="Q268" s="23"/>
      <c r="R268" s="17"/>
      <c r="V268" s="30"/>
      <c r="W268" s="30"/>
      <c r="X268" s="30"/>
    </row>
    <row r="269" spans="1:30" ht="13.5" thickBot="1">
      <c r="C269" s="17">
        <f t="shared" ref="C269:K269" si="62">SUBTOTAL(9,C4:C268)</f>
        <v>169413.41451696027</v>
      </c>
      <c r="D269" s="17">
        <f t="shared" si="62"/>
        <v>170385.63141459128</v>
      </c>
      <c r="E269" s="17">
        <f t="shared" si="62"/>
        <v>172949.63102059448</v>
      </c>
      <c r="F269" s="17">
        <f t="shared" si="62"/>
        <v>176092.97940869443</v>
      </c>
      <c r="G269" s="17">
        <f t="shared" si="62"/>
        <v>178307.16409021019</v>
      </c>
      <c r="H269" s="17">
        <f t="shared" si="62"/>
        <v>176247.56351144414</v>
      </c>
      <c r="I269" s="17">
        <f t="shared" si="62"/>
        <v>178648.77364050481</v>
      </c>
      <c r="J269" s="17">
        <f t="shared" si="62"/>
        <v>180983.00881346047</v>
      </c>
      <c r="K269" s="17">
        <f t="shared" si="62"/>
        <v>181647.86916820187</v>
      </c>
      <c r="L269" s="17">
        <f t="shared" ref="L269:R269" si="63">SUBTOTAL(9,L4:L268)</f>
        <v>185601.92878340281</v>
      </c>
      <c r="M269" s="17">
        <f t="shared" si="63"/>
        <v>183641.16841532706</v>
      </c>
      <c r="N269" s="17">
        <f t="shared" si="63"/>
        <v>185005.19889647653</v>
      </c>
      <c r="O269" s="17">
        <f t="shared" si="63"/>
        <v>185474.59454026597</v>
      </c>
      <c r="P269" s="17">
        <f t="shared" si="63"/>
        <v>185318.67597467959</v>
      </c>
      <c r="Q269" s="17">
        <f t="shared" si="63"/>
        <v>191086.78445668731</v>
      </c>
      <c r="R269" s="18">
        <f t="shared" si="63"/>
        <v>187429.86594752158</v>
      </c>
      <c r="T269" s="43">
        <f>SUBTOTAL(9,T4:T268)</f>
        <v>1.0000000000000009</v>
      </c>
      <c r="V269" s="44">
        <f>SUBTOTAL(9,V4:V268)</f>
        <v>7137</v>
      </c>
      <c r="W269" s="44">
        <f>SUBTOTAL(9,W4:W268)</f>
        <v>7209</v>
      </c>
      <c r="X269" s="44">
        <f>SUBTOTAL(9,X4:X268)</f>
        <v>7370</v>
      </c>
      <c r="Z269" s="7">
        <f t="shared" si="55"/>
        <v>4.0026434363507724E-2</v>
      </c>
      <c r="AA269" s="7">
        <f>IF(L269&gt;100,IF(W269&lt;1,0,+W269/L269),IF(W269&lt;1,0,+W269/100))</f>
        <v>3.884119118402532E-2</v>
      </c>
      <c r="AB269" s="7">
        <f>IF(Q269&gt;100,IF(X269&lt;1,0,+X269/Q269),IF(X269&lt;1,0,+X269/100))</f>
        <v>3.8568862943373881E-2</v>
      </c>
      <c r="AD269" s="7">
        <f>(+Z269+(AA269*2)+(AB269*3))/6</f>
        <v>3.8902567593613331E-2</v>
      </c>
    </row>
    <row r="270" spans="1:30" ht="13.5" thickTop="1"/>
    <row r="276" spans="13:16">
      <c r="P276" s="17"/>
    </row>
    <row r="278" spans="13:16">
      <c r="M278" s="17"/>
      <c r="N278" s="17"/>
      <c r="O278" s="17"/>
      <c r="P278" s="17"/>
    </row>
  </sheetData>
  <sheetProtection sheet="1" formatCells="0" formatColumns="0" formatRows="0" insertColumns="0" insertRows="0" insertHyperlinks="0" deleteColumns="0" deleteRows="0" sort="0" autoFilter="0" pivotTables="0"/>
  <phoneticPr fontId="7" type="noConversion"/>
  <printOptions horizontalCentered="1"/>
  <pageMargins left="0.17" right="0.16" top="0.7" bottom="0.45" header="0.25" footer="0.21"/>
  <pageSetup scale="90" orientation="landscape" horizontalDpi="4294967292" r:id="rId1"/>
  <headerFooter alignWithMargins="0">
    <oddHeader>&amp;C&amp;"Arial,Bold"&amp;14FTE and IFR Data
FY 2012 Assessments</oddHeader>
    <oddFooter>&amp;L&amp;D&amp;CPage &amp;P of &amp;N</oddFooter>
  </headerFooter>
  <ignoredErrors>
    <ignoredError sqref="L145" formulaRange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AD275"/>
  <sheetViews>
    <sheetView workbookViewId="0">
      <pane xSplit="1" ySplit="3" topLeftCell="B135" activePane="bottomRight" state="frozen"/>
      <selection activeCell="T274" sqref="T274"/>
      <selection pane="topRight" activeCell="T274" sqref="T274"/>
      <selection pane="bottomLeft" activeCell="T274" sqref="T274"/>
      <selection pane="bottomRight"/>
    </sheetView>
  </sheetViews>
  <sheetFormatPr defaultRowHeight="12.75" outlineLevelRow="1"/>
  <cols>
    <col min="1" max="1" width="5.28515625" customWidth="1"/>
    <col min="2" max="2" width="19.85546875" customWidth="1"/>
    <col min="3" max="3" width="2.140625" customWidth="1"/>
    <col min="4" max="4" width="8.140625" customWidth="1"/>
    <col min="5" max="6" width="8.5703125" bestFit="1" customWidth="1"/>
    <col min="7" max="7" width="9" hidden="1" customWidth="1"/>
    <col min="8" max="8" width="2.5703125" customWidth="1"/>
    <col min="9" max="9" width="10" customWidth="1"/>
    <col min="11" max="11" width="9.28515625" customWidth="1"/>
    <col min="13" max="13" width="7.7109375" customWidth="1"/>
    <col min="14" max="14" width="1" customWidth="1"/>
    <col min="15" max="15" width="1.140625" customWidth="1"/>
    <col min="17" max="17" width="1.5703125" customWidth="1"/>
    <col min="18" max="18" width="9.7109375" style="4" customWidth="1"/>
    <col min="19" max="19" width="1.5703125" customWidth="1"/>
    <col min="20" max="20" width="12.7109375" customWidth="1"/>
    <col min="21" max="21" width="1.5703125" customWidth="1"/>
    <col min="22" max="22" width="6.5703125" customWidth="1"/>
    <col min="23" max="23" width="1.140625" customWidth="1"/>
    <col min="24" max="24" width="12.5703125" customWidth="1"/>
    <col min="25" max="25" width="2.140625" customWidth="1"/>
    <col min="26" max="26" width="9.28515625" customWidth="1"/>
    <col min="27" max="27" width="1.140625" customWidth="1"/>
  </cols>
  <sheetData>
    <row r="1" spans="1:28">
      <c r="H1" s="1"/>
      <c r="I1" s="1" t="s">
        <v>452</v>
      </c>
      <c r="J1" s="1"/>
      <c r="K1" s="1"/>
      <c r="L1" s="1" t="s">
        <v>487</v>
      </c>
      <c r="M1" s="1"/>
      <c r="N1" s="1"/>
      <c r="O1" s="1"/>
      <c r="P1" s="1" t="s">
        <v>453</v>
      </c>
      <c r="R1" s="1"/>
      <c r="T1" s="1" t="s">
        <v>454</v>
      </c>
      <c r="X1" s="1" t="s">
        <v>455</v>
      </c>
    </row>
    <row r="2" spans="1:28">
      <c r="A2" s="20" t="s">
        <v>470</v>
      </c>
      <c r="B2" s="20"/>
      <c r="D2" s="29" t="s">
        <v>524</v>
      </c>
      <c r="E2" s="29" t="s">
        <v>575</v>
      </c>
      <c r="F2" s="29" t="s">
        <v>579</v>
      </c>
      <c r="G2" s="2"/>
      <c r="H2" s="1"/>
      <c r="I2" s="1" t="s">
        <v>451</v>
      </c>
      <c r="J2" s="1" t="s">
        <v>456</v>
      </c>
      <c r="K2" s="1" t="s">
        <v>2</v>
      </c>
      <c r="L2" s="1" t="s">
        <v>451</v>
      </c>
      <c r="M2" s="1" t="s">
        <v>464</v>
      </c>
      <c r="N2" s="1"/>
      <c r="O2" s="1"/>
      <c r="P2" s="1" t="s">
        <v>451</v>
      </c>
      <c r="R2" s="1" t="s">
        <v>3</v>
      </c>
      <c r="T2" s="1" t="s">
        <v>3</v>
      </c>
      <c r="V2" s="1" t="s">
        <v>4</v>
      </c>
      <c r="X2" s="14">
        <v>0.02</v>
      </c>
      <c r="Z2" s="1"/>
    </row>
    <row r="3" spans="1:28">
      <c r="A3" s="2" t="s">
        <v>468</v>
      </c>
      <c r="B3" s="2" t="s">
        <v>469</v>
      </c>
      <c r="D3" s="2" t="s">
        <v>458</v>
      </c>
      <c r="E3" s="2" t="s">
        <v>458</v>
      </c>
      <c r="F3" s="2" t="s">
        <v>458</v>
      </c>
      <c r="G3" s="2" t="s">
        <v>477</v>
      </c>
      <c r="I3" s="2" t="s">
        <v>458</v>
      </c>
      <c r="J3" s="2" t="s">
        <v>459</v>
      </c>
      <c r="K3" s="2" t="s">
        <v>486</v>
      </c>
      <c r="L3" s="2" t="s">
        <v>458</v>
      </c>
      <c r="M3" s="2" t="s">
        <v>465</v>
      </c>
      <c r="N3" s="2"/>
      <c r="P3" s="2" t="s">
        <v>458</v>
      </c>
      <c r="R3" s="3" t="s">
        <v>5</v>
      </c>
      <c r="T3" s="3" t="s">
        <v>6</v>
      </c>
      <c r="V3" s="3" t="s">
        <v>1</v>
      </c>
      <c r="X3" s="3" t="s">
        <v>460</v>
      </c>
      <c r="Z3" s="3" t="s">
        <v>461</v>
      </c>
    </row>
    <row r="4" spans="1:28" ht="12.75" customHeight="1">
      <c r="I4" s="7"/>
      <c r="J4" s="7"/>
      <c r="K4" s="7"/>
      <c r="L4" s="7"/>
      <c r="M4" s="7"/>
      <c r="N4" s="7"/>
      <c r="P4" s="7"/>
    </row>
    <row r="5" spans="1:28">
      <c r="A5" t="s">
        <v>7</v>
      </c>
      <c r="B5" t="s">
        <v>534</v>
      </c>
      <c r="D5" s="30">
        <v>2</v>
      </c>
      <c r="E5" s="30">
        <v>4</v>
      </c>
      <c r="F5" s="30">
        <v>0</v>
      </c>
      <c r="G5">
        <f t="shared" ref="G5:G55" si="0">SUM(D5:F5)</f>
        <v>6</v>
      </c>
      <c r="I5" s="25">
        <f>AVERAGE(D5:F5)</f>
        <v>2</v>
      </c>
      <c r="J5" s="7">
        <f>+IFR!AD5</f>
        <v>2.7672695992220181E-3</v>
      </c>
      <c r="K5" s="15">
        <f t="shared" ref="K5:K36" si="1">IF(+J5&lt;$E$272,$I$272,IF(J5&gt;$E$274,$I$274,$I$273))</f>
        <v>0.95</v>
      </c>
      <c r="L5" s="25">
        <f>+I5*K5</f>
        <v>1.9</v>
      </c>
      <c r="M5" s="15">
        <v>1</v>
      </c>
      <c r="N5" s="15">
        <v>1</v>
      </c>
      <c r="P5" s="25">
        <f t="shared" ref="P5:P55" si="2">+L5*M5*N5</f>
        <v>1.9</v>
      </c>
      <c r="R5" s="4">
        <f t="shared" ref="R5:R37" si="3">+P5/$P$269</f>
        <v>2.6046367102981407E-4</v>
      </c>
      <c r="T5" s="6">
        <f>+R5*(assessment!$J$279*assessment!$E$3)</f>
        <v>1889.1986432333147</v>
      </c>
      <c r="V5" s="7">
        <f>+T5/payroll!F5</f>
        <v>7.344417361440269E-5</v>
      </c>
      <c r="X5" s="6">
        <f>IF(V5&lt;$X$2,T5, +payroll!F5 * $X$2)</f>
        <v>1889.1986432333147</v>
      </c>
      <c r="Z5" s="6">
        <f t="shared" ref="Z5:Z55" si="4">+T5-X5</f>
        <v>0</v>
      </c>
      <c r="AB5">
        <f t="shared" ref="AB5:AB55" si="5">+X5/T5</f>
        <v>1</v>
      </c>
    </row>
    <row r="6" spans="1:28">
      <c r="A6" t="s">
        <v>8</v>
      </c>
      <c r="B6" t="s">
        <v>535</v>
      </c>
      <c r="D6" s="30">
        <v>1</v>
      </c>
      <c r="E6" s="30">
        <v>1</v>
      </c>
      <c r="F6" s="30">
        <v>0</v>
      </c>
      <c r="G6">
        <f t="shared" si="0"/>
        <v>2</v>
      </c>
      <c r="I6" s="25">
        <f t="shared" ref="I6:I55" si="6">AVERAGE(D6:F6)</f>
        <v>0.66666666666666663</v>
      </c>
      <c r="J6" s="7">
        <f>+IFR!AD6</f>
        <v>5.9492374651329326E-4</v>
      </c>
      <c r="K6" s="15">
        <f t="shared" si="1"/>
        <v>0.95</v>
      </c>
      <c r="L6" s="25">
        <f t="shared" ref="L6:L55" si="7">+I6*K6</f>
        <v>0.6333333333333333</v>
      </c>
      <c r="M6" s="15">
        <v>1</v>
      </c>
      <c r="N6" s="15">
        <v>1</v>
      </c>
      <c r="P6" s="25">
        <f t="shared" si="2"/>
        <v>0.6333333333333333</v>
      </c>
      <c r="R6" s="4">
        <f t="shared" si="3"/>
        <v>8.6821223676604691E-5</v>
      </c>
      <c r="T6" s="6">
        <f>+R6*(assessment!$J$279*assessment!$E$3)</f>
        <v>629.73288107777159</v>
      </c>
      <c r="V6" s="7">
        <f>+T6/payroll!F6</f>
        <v>2.3341304783004162E-5</v>
      </c>
      <c r="X6" s="6">
        <f>IF(V6&lt;$X$2,T6, +payroll!F6 * $X$2)</f>
        <v>629.73288107777159</v>
      </c>
      <c r="Z6" s="6">
        <f t="shared" si="4"/>
        <v>0</v>
      </c>
      <c r="AB6">
        <f t="shared" si="5"/>
        <v>1</v>
      </c>
    </row>
    <row r="7" spans="1:28">
      <c r="A7" t="s">
        <v>9</v>
      </c>
      <c r="B7" t="s">
        <v>10</v>
      </c>
      <c r="D7" s="30">
        <v>3</v>
      </c>
      <c r="E7" s="30">
        <v>2</v>
      </c>
      <c r="F7" s="30">
        <v>0</v>
      </c>
      <c r="G7">
        <f t="shared" si="0"/>
        <v>5</v>
      </c>
      <c r="I7" s="25">
        <f t="shared" si="6"/>
        <v>1.6666666666666667</v>
      </c>
      <c r="J7" s="7">
        <f>+IFR!AD7</f>
        <v>2.6183821591469637E-3</v>
      </c>
      <c r="K7" s="15">
        <f t="shared" si="1"/>
        <v>0.95</v>
      </c>
      <c r="L7" s="25">
        <f t="shared" si="7"/>
        <v>1.5833333333333333</v>
      </c>
      <c r="M7" s="15">
        <v>1</v>
      </c>
      <c r="N7" s="15">
        <v>1</v>
      </c>
      <c r="P7" s="25">
        <f t="shared" si="2"/>
        <v>1.5833333333333333</v>
      </c>
      <c r="R7" s="4">
        <f t="shared" si="3"/>
        <v>2.1705305919151173E-4</v>
      </c>
      <c r="T7" s="6">
        <f>+R7*(assessment!$J$279*assessment!$E$3)</f>
        <v>1574.3322026944288</v>
      </c>
      <c r="V7" s="7">
        <f>+T7/payroll!F7</f>
        <v>6.4492069332417376E-5</v>
      </c>
      <c r="X7" s="6">
        <f>IF(V7&lt;$X$2,T7, +payroll!F7 * $X$2)</f>
        <v>1574.3322026944288</v>
      </c>
      <c r="Z7" s="6">
        <f t="shared" si="4"/>
        <v>0</v>
      </c>
      <c r="AB7">
        <f t="shared" si="5"/>
        <v>1</v>
      </c>
    </row>
    <row r="8" spans="1:28">
      <c r="A8" t="s">
        <v>11</v>
      </c>
      <c r="B8" t="s">
        <v>12</v>
      </c>
      <c r="D8" s="30">
        <v>0</v>
      </c>
      <c r="E8" s="30">
        <v>0</v>
      </c>
      <c r="F8" s="30">
        <v>0</v>
      </c>
      <c r="G8">
        <f t="shared" si="0"/>
        <v>0</v>
      </c>
      <c r="I8" s="25">
        <f t="shared" si="6"/>
        <v>0</v>
      </c>
      <c r="J8" s="7">
        <f>+IFR!AD8</f>
        <v>0</v>
      </c>
      <c r="K8" s="15">
        <f t="shared" si="1"/>
        <v>0.95</v>
      </c>
      <c r="L8" s="25">
        <f t="shared" si="7"/>
        <v>0</v>
      </c>
      <c r="M8" s="15">
        <v>1</v>
      </c>
      <c r="N8" s="15">
        <v>1</v>
      </c>
      <c r="P8" s="25">
        <f t="shared" si="2"/>
        <v>0</v>
      </c>
      <c r="R8" s="4">
        <f t="shared" si="3"/>
        <v>0</v>
      </c>
      <c r="T8" s="6">
        <f>+R8*(assessment!$J$279*assessment!$E$3)</f>
        <v>0</v>
      </c>
      <c r="V8" s="7">
        <f>+T8/payroll!F8</f>
        <v>0</v>
      </c>
      <c r="X8" s="6">
        <f>IF(V8&lt;$X$2,T8, +payroll!F8 * $X$2)</f>
        <v>0</v>
      </c>
      <c r="Z8" s="6">
        <f t="shared" si="4"/>
        <v>0</v>
      </c>
      <c r="AB8" t="e">
        <f t="shared" si="5"/>
        <v>#DIV/0!</v>
      </c>
    </row>
    <row r="9" spans="1:28">
      <c r="A9" t="s">
        <v>13</v>
      </c>
      <c r="B9" t="s">
        <v>14</v>
      </c>
      <c r="D9" s="30">
        <v>0</v>
      </c>
      <c r="E9" s="30">
        <v>0</v>
      </c>
      <c r="F9" s="30">
        <v>0</v>
      </c>
      <c r="G9">
        <f t="shared" si="0"/>
        <v>0</v>
      </c>
      <c r="I9" s="25">
        <f t="shared" si="6"/>
        <v>0</v>
      </c>
      <c r="J9" s="7">
        <f>+IFR!AD9</f>
        <v>0</v>
      </c>
      <c r="K9" s="15">
        <f t="shared" si="1"/>
        <v>0.95</v>
      </c>
      <c r="L9" s="25">
        <f t="shared" si="7"/>
        <v>0</v>
      </c>
      <c r="M9" s="15">
        <v>1</v>
      </c>
      <c r="N9" s="15">
        <v>1</v>
      </c>
      <c r="P9" s="25">
        <f t="shared" si="2"/>
        <v>0</v>
      </c>
      <c r="R9" s="4">
        <f t="shared" si="3"/>
        <v>0</v>
      </c>
      <c r="T9" s="6">
        <f>+R9*(assessment!$J$279*assessment!$E$3)</f>
        <v>0</v>
      </c>
      <c r="V9" s="7">
        <f>+T9/payroll!F9</f>
        <v>0</v>
      </c>
      <c r="X9" s="6">
        <f>IF(V9&lt;$X$2,T9, +payroll!F9 * $X$2)</f>
        <v>0</v>
      </c>
      <c r="Z9" s="6">
        <f t="shared" si="4"/>
        <v>0</v>
      </c>
      <c r="AB9" t="e">
        <f t="shared" si="5"/>
        <v>#DIV/0!</v>
      </c>
    </row>
    <row r="10" spans="1:28">
      <c r="A10" t="s">
        <v>15</v>
      </c>
      <c r="B10" t="s">
        <v>16</v>
      </c>
      <c r="D10" s="30">
        <v>0</v>
      </c>
      <c r="E10" s="30">
        <v>0</v>
      </c>
      <c r="F10" s="30">
        <v>0</v>
      </c>
      <c r="G10">
        <f t="shared" si="0"/>
        <v>0</v>
      </c>
      <c r="I10" s="25">
        <f t="shared" si="6"/>
        <v>0</v>
      </c>
      <c r="J10" s="7">
        <f>+IFR!AD10</f>
        <v>0</v>
      </c>
      <c r="K10" s="15">
        <f t="shared" si="1"/>
        <v>0.95</v>
      </c>
      <c r="L10" s="25">
        <f t="shared" si="7"/>
        <v>0</v>
      </c>
      <c r="M10" s="15">
        <v>1</v>
      </c>
      <c r="N10" s="15">
        <v>1</v>
      </c>
      <c r="P10" s="25">
        <f t="shared" si="2"/>
        <v>0</v>
      </c>
      <c r="R10" s="4">
        <f t="shared" si="3"/>
        <v>0</v>
      </c>
      <c r="T10" s="6">
        <f>+R10*(assessment!$J$279*assessment!$E$3)</f>
        <v>0</v>
      </c>
      <c r="V10" s="7">
        <f>+T10/payroll!F10</f>
        <v>0</v>
      </c>
      <c r="X10" s="6">
        <f>IF(V10&lt;$X$2,T10, +payroll!F10 * $X$2)</f>
        <v>0</v>
      </c>
      <c r="Z10" s="6">
        <f t="shared" si="4"/>
        <v>0</v>
      </c>
      <c r="AB10" t="e">
        <f t="shared" si="5"/>
        <v>#DIV/0!</v>
      </c>
    </row>
    <row r="11" spans="1:28">
      <c r="A11" t="s">
        <v>17</v>
      </c>
      <c r="B11" t="s">
        <v>18</v>
      </c>
      <c r="D11" s="30">
        <v>0</v>
      </c>
      <c r="E11" s="30">
        <v>1</v>
      </c>
      <c r="F11" s="30">
        <v>0</v>
      </c>
      <c r="G11">
        <f t="shared" si="0"/>
        <v>1</v>
      </c>
      <c r="I11" s="25">
        <f t="shared" si="6"/>
        <v>0.33333333333333331</v>
      </c>
      <c r="J11" s="7">
        <f>+IFR!AD11</f>
        <v>3.3333333333333335E-3</v>
      </c>
      <c r="K11" s="15">
        <f t="shared" si="1"/>
        <v>0.95</v>
      </c>
      <c r="L11" s="25">
        <f t="shared" si="7"/>
        <v>0.31666666666666665</v>
      </c>
      <c r="M11" s="15">
        <v>1</v>
      </c>
      <c r="N11" s="15">
        <v>1</v>
      </c>
      <c r="P11" s="25">
        <f t="shared" si="2"/>
        <v>0.31666666666666665</v>
      </c>
      <c r="R11" s="4">
        <f t="shared" si="3"/>
        <v>4.3410611838302346E-5</v>
      </c>
      <c r="T11" s="6">
        <f>+R11*(assessment!$J$279*assessment!$E$3)</f>
        <v>314.8664405388858</v>
      </c>
      <c r="V11" s="7">
        <f>+T11/payroll!F11</f>
        <v>6.4079948541407496E-5</v>
      </c>
      <c r="X11" s="6">
        <f>IF(V11&lt;$X$2,T11, +payroll!F11 * $X$2)</f>
        <v>314.8664405388858</v>
      </c>
      <c r="Z11" s="6">
        <f t="shared" si="4"/>
        <v>0</v>
      </c>
      <c r="AB11">
        <f t="shared" si="5"/>
        <v>1</v>
      </c>
    </row>
    <row r="12" spans="1:28">
      <c r="A12" t="s">
        <v>19</v>
      </c>
      <c r="B12" t="s">
        <v>20</v>
      </c>
      <c r="D12" s="30">
        <v>0</v>
      </c>
      <c r="E12" s="30">
        <v>0</v>
      </c>
      <c r="F12" s="30">
        <v>1</v>
      </c>
      <c r="G12">
        <f t="shared" si="0"/>
        <v>1</v>
      </c>
      <c r="I12" s="25">
        <f t="shared" si="6"/>
        <v>0.33333333333333331</v>
      </c>
      <c r="J12" s="7">
        <f>+IFR!AD12</f>
        <v>5.0000000000000001E-3</v>
      </c>
      <c r="K12" s="15">
        <f t="shared" si="1"/>
        <v>0.95</v>
      </c>
      <c r="L12" s="25">
        <f t="shared" si="7"/>
        <v>0.31666666666666665</v>
      </c>
      <c r="M12" s="15">
        <v>1</v>
      </c>
      <c r="N12" s="15">
        <v>1</v>
      </c>
      <c r="P12" s="25">
        <f t="shared" si="2"/>
        <v>0.31666666666666665</v>
      </c>
      <c r="R12" s="4">
        <f t="shared" si="3"/>
        <v>4.3410611838302346E-5</v>
      </c>
      <c r="T12" s="6">
        <f>+R12*(assessment!$J$279*assessment!$E$3)</f>
        <v>314.8664405388858</v>
      </c>
      <c r="V12" s="7">
        <f>+T12/payroll!F12</f>
        <v>2.1995043034566883E-4</v>
      </c>
      <c r="X12" s="6">
        <f>IF(V12&lt;$X$2,T12, +payroll!F12 * $X$2)</f>
        <v>314.8664405388858</v>
      </c>
      <c r="Z12" s="6">
        <f t="shared" si="4"/>
        <v>0</v>
      </c>
      <c r="AB12">
        <f t="shared" si="5"/>
        <v>1</v>
      </c>
    </row>
    <row r="13" spans="1:28">
      <c r="A13" t="s">
        <v>21</v>
      </c>
      <c r="B13" t="s">
        <v>22</v>
      </c>
      <c r="D13" s="30">
        <v>0</v>
      </c>
      <c r="E13" s="30">
        <v>0</v>
      </c>
      <c r="F13" s="30">
        <v>0</v>
      </c>
      <c r="G13">
        <f t="shared" si="0"/>
        <v>0</v>
      </c>
      <c r="I13" s="25">
        <f t="shared" si="6"/>
        <v>0</v>
      </c>
      <c r="J13" s="7">
        <f>+IFR!AD13</f>
        <v>0</v>
      </c>
      <c r="K13" s="15">
        <f t="shared" si="1"/>
        <v>0.95</v>
      </c>
      <c r="L13" s="25">
        <f t="shared" si="7"/>
        <v>0</v>
      </c>
      <c r="M13" s="15">
        <v>1</v>
      </c>
      <c r="N13" s="15">
        <v>1</v>
      </c>
      <c r="P13" s="25">
        <f t="shared" si="2"/>
        <v>0</v>
      </c>
      <c r="R13" s="4">
        <f t="shared" si="3"/>
        <v>0</v>
      </c>
      <c r="T13" s="6">
        <f>+R13*(assessment!$J$279*assessment!$E$3)</f>
        <v>0</v>
      </c>
      <c r="V13" s="7">
        <f>+T13/payroll!F13</f>
        <v>0</v>
      </c>
      <c r="X13" s="6">
        <f>IF(V13&lt;$X$2,T13, +payroll!F13 * $X$2)</f>
        <v>0</v>
      </c>
      <c r="Z13" s="6">
        <f t="shared" si="4"/>
        <v>0</v>
      </c>
      <c r="AB13" t="e">
        <f t="shared" si="5"/>
        <v>#DIV/0!</v>
      </c>
    </row>
    <row r="14" spans="1:28">
      <c r="A14" t="s">
        <v>23</v>
      </c>
      <c r="B14" t="s">
        <v>24</v>
      </c>
      <c r="D14" s="30">
        <v>3</v>
      </c>
      <c r="E14" s="30">
        <v>3</v>
      </c>
      <c r="F14" s="30">
        <v>3</v>
      </c>
      <c r="G14">
        <f t="shared" si="0"/>
        <v>9</v>
      </c>
      <c r="I14" s="25">
        <f t="shared" si="6"/>
        <v>3</v>
      </c>
      <c r="J14" s="7">
        <f>+IFR!AD14</f>
        <v>1.6103689637612693E-2</v>
      </c>
      <c r="K14" s="15">
        <f t="shared" si="1"/>
        <v>0.95</v>
      </c>
      <c r="L14" s="25">
        <f t="shared" si="7"/>
        <v>2.8499999999999996</v>
      </c>
      <c r="M14" s="15">
        <v>1</v>
      </c>
      <c r="N14" s="15">
        <v>1</v>
      </c>
      <c r="P14" s="25">
        <f t="shared" si="2"/>
        <v>2.8499999999999996</v>
      </c>
      <c r="R14" s="4">
        <f t="shared" si="3"/>
        <v>3.9069550654472108E-4</v>
      </c>
      <c r="T14" s="6">
        <f>+R14*(assessment!$J$279*assessment!$E$3)</f>
        <v>2833.7979648499718</v>
      </c>
      <c r="V14" s="7">
        <f>+T14/payroll!F14</f>
        <v>2.2686091054027518E-4</v>
      </c>
      <c r="X14" s="6">
        <f>IF(V14&lt;$X$2,T14, +payroll!F14 * $X$2)</f>
        <v>2833.7979648499718</v>
      </c>
      <c r="Z14" s="6">
        <f t="shared" si="4"/>
        <v>0</v>
      </c>
      <c r="AB14">
        <f t="shared" si="5"/>
        <v>1</v>
      </c>
    </row>
    <row r="15" spans="1:28">
      <c r="A15" t="s">
        <v>25</v>
      </c>
      <c r="B15" t="s">
        <v>26</v>
      </c>
      <c r="D15" s="30">
        <v>0</v>
      </c>
      <c r="E15" s="30">
        <v>0</v>
      </c>
      <c r="F15" s="30">
        <v>0</v>
      </c>
      <c r="G15">
        <f t="shared" si="0"/>
        <v>0</v>
      </c>
      <c r="I15" s="25">
        <f t="shared" si="6"/>
        <v>0</v>
      </c>
      <c r="J15" s="7">
        <f>+IFR!AD15</f>
        <v>0</v>
      </c>
      <c r="K15" s="15">
        <f t="shared" si="1"/>
        <v>0.95</v>
      </c>
      <c r="L15" s="25">
        <f t="shared" si="7"/>
        <v>0</v>
      </c>
      <c r="M15" s="15">
        <v>1</v>
      </c>
      <c r="N15" s="15">
        <v>1</v>
      </c>
      <c r="P15" s="25">
        <f t="shared" si="2"/>
        <v>0</v>
      </c>
      <c r="R15" s="4">
        <f t="shared" si="3"/>
        <v>0</v>
      </c>
      <c r="T15" s="6">
        <f>+R15*(assessment!$J$279*assessment!$E$3)</f>
        <v>0</v>
      </c>
      <c r="V15" s="7">
        <f>+T15/payroll!F15</f>
        <v>0</v>
      </c>
      <c r="X15" s="6">
        <f>IF(V15&lt;$X$2,T15, +payroll!F15 * $X$2)</f>
        <v>0</v>
      </c>
      <c r="Z15" s="6">
        <f t="shared" si="4"/>
        <v>0</v>
      </c>
      <c r="AB15" t="e">
        <f t="shared" si="5"/>
        <v>#DIV/0!</v>
      </c>
    </row>
    <row r="16" spans="1:28">
      <c r="A16" t="s">
        <v>571</v>
      </c>
      <c r="B16" t="s">
        <v>572</v>
      </c>
      <c r="D16" s="30"/>
      <c r="E16" s="30"/>
      <c r="F16" s="46">
        <v>0</v>
      </c>
      <c r="G16">
        <f>SUM(D16:F16)</f>
        <v>0</v>
      </c>
      <c r="I16" s="25">
        <f>AVERAGE(D16:F16)</f>
        <v>0</v>
      </c>
      <c r="J16" s="7">
        <f>+IFR!AD16</f>
        <v>0</v>
      </c>
      <c r="K16" s="15">
        <f t="shared" si="1"/>
        <v>0.95</v>
      </c>
      <c r="L16" s="25">
        <f>+I16*K16</f>
        <v>0</v>
      </c>
      <c r="M16" s="15">
        <v>1</v>
      </c>
      <c r="N16" s="15">
        <v>1</v>
      </c>
      <c r="P16" s="25">
        <f>+L16*M16*N16</f>
        <v>0</v>
      </c>
      <c r="R16" s="4">
        <f>+P16/$P$269</f>
        <v>0</v>
      </c>
      <c r="T16" s="6">
        <f>+R16*(assessment!$J$279*assessment!$E$3)</f>
        <v>0</v>
      </c>
      <c r="V16" s="7">
        <f>+T16/payroll!F16</f>
        <v>0</v>
      </c>
      <c r="X16" s="6">
        <f>IF(V16&lt;$X$2,T16, +payroll!F16 * $X$2)</f>
        <v>0</v>
      </c>
      <c r="Z16" s="6">
        <f>+T16-X16</f>
        <v>0</v>
      </c>
      <c r="AB16" t="e">
        <f>+X16/T16</f>
        <v>#DIV/0!</v>
      </c>
    </row>
    <row r="17" spans="1:28">
      <c r="A17" t="s">
        <v>27</v>
      </c>
      <c r="B17" t="s">
        <v>536</v>
      </c>
      <c r="D17" s="30">
        <v>1</v>
      </c>
      <c r="E17" s="30">
        <v>1</v>
      </c>
      <c r="F17" s="30">
        <v>0</v>
      </c>
      <c r="G17">
        <f t="shared" si="0"/>
        <v>2</v>
      </c>
      <c r="I17" s="25">
        <f t="shared" si="6"/>
        <v>0.66666666666666663</v>
      </c>
      <c r="J17" s="7">
        <f>+IFR!AD17</f>
        <v>5.0000000000000001E-3</v>
      </c>
      <c r="K17" s="15">
        <f t="shared" si="1"/>
        <v>0.95</v>
      </c>
      <c r="L17" s="25">
        <f t="shared" si="7"/>
        <v>0.6333333333333333</v>
      </c>
      <c r="M17" s="15">
        <v>1</v>
      </c>
      <c r="N17" s="15">
        <v>1</v>
      </c>
      <c r="P17" s="25">
        <f t="shared" si="2"/>
        <v>0.6333333333333333</v>
      </c>
      <c r="R17" s="4">
        <f t="shared" si="3"/>
        <v>8.6821223676604691E-5</v>
      </c>
      <c r="T17" s="6">
        <f>+R17*(assessment!$J$279*assessment!$E$3)</f>
        <v>629.73288107777159</v>
      </c>
      <c r="V17" s="7">
        <f>+T17/payroll!F17</f>
        <v>1.9112727260806381E-4</v>
      </c>
      <c r="X17" s="6">
        <f>IF(V17&lt;$X$2,T17, +payroll!F17 * $X$2)</f>
        <v>629.73288107777159</v>
      </c>
      <c r="Z17" s="6">
        <f t="shared" si="4"/>
        <v>0</v>
      </c>
      <c r="AB17">
        <f t="shared" si="5"/>
        <v>1</v>
      </c>
    </row>
    <row r="18" spans="1:28">
      <c r="A18" t="s">
        <v>28</v>
      </c>
      <c r="B18" t="s">
        <v>537</v>
      </c>
      <c r="D18" s="30">
        <v>0</v>
      </c>
      <c r="E18" s="30">
        <v>0</v>
      </c>
      <c r="F18" s="30">
        <v>0</v>
      </c>
      <c r="G18">
        <f t="shared" si="0"/>
        <v>0</v>
      </c>
      <c r="I18" s="25">
        <f t="shared" si="6"/>
        <v>0</v>
      </c>
      <c r="J18" s="7">
        <f>+IFR!AD18</f>
        <v>0</v>
      </c>
      <c r="K18" s="15">
        <f t="shared" si="1"/>
        <v>0.95</v>
      </c>
      <c r="L18" s="25">
        <f t="shared" si="7"/>
        <v>0</v>
      </c>
      <c r="M18" s="15">
        <v>1</v>
      </c>
      <c r="N18" s="15">
        <v>1</v>
      </c>
      <c r="P18" s="25">
        <f t="shared" si="2"/>
        <v>0</v>
      </c>
      <c r="R18" s="4">
        <f t="shared" si="3"/>
        <v>0</v>
      </c>
      <c r="T18" s="6">
        <f>+R18*(assessment!$J$279*assessment!$E$3)</f>
        <v>0</v>
      </c>
      <c r="V18" s="7">
        <f>+T18/payroll!F18</f>
        <v>0</v>
      </c>
      <c r="X18" s="6">
        <f>IF(V18&lt;$X$2,T18, +payroll!F18 * $X$2)</f>
        <v>0</v>
      </c>
      <c r="Z18" s="6">
        <f t="shared" si="4"/>
        <v>0</v>
      </c>
      <c r="AB18" t="e">
        <f t="shared" si="5"/>
        <v>#DIV/0!</v>
      </c>
    </row>
    <row r="19" spans="1:28">
      <c r="A19" t="s">
        <v>29</v>
      </c>
      <c r="B19" t="s">
        <v>538</v>
      </c>
      <c r="D19" s="30">
        <v>0</v>
      </c>
      <c r="E19" s="30">
        <v>0</v>
      </c>
      <c r="F19" s="30">
        <v>0</v>
      </c>
      <c r="G19">
        <f t="shared" si="0"/>
        <v>0</v>
      </c>
      <c r="I19" s="25">
        <f t="shared" si="6"/>
        <v>0</v>
      </c>
      <c r="J19" s="7">
        <f>+IFR!AD19</f>
        <v>0</v>
      </c>
      <c r="K19" s="15">
        <f t="shared" si="1"/>
        <v>0.95</v>
      </c>
      <c r="L19" s="25">
        <f t="shared" si="7"/>
        <v>0</v>
      </c>
      <c r="M19" s="15">
        <v>1</v>
      </c>
      <c r="N19" s="15">
        <v>1</v>
      </c>
      <c r="P19" s="25">
        <f t="shared" si="2"/>
        <v>0</v>
      </c>
      <c r="R19" s="4">
        <f t="shared" si="3"/>
        <v>0</v>
      </c>
      <c r="T19" s="6">
        <f>+R19*(assessment!$J$279*assessment!$E$3)</f>
        <v>0</v>
      </c>
      <c r="V19" s="7">
        <f>+T19/payroll!F19</f>
        <v>0</v>
      </c>
      <c r="X19" s="6">
        <f>IF(V19&lt;$X$2,T19, +payroll!F19 * $X$2)</f>
        <v>0</v>
      </c>
      <c r="Z19" s="6">
        <f t="shared" si="4"/>
        <v>0</v>
      </c>
      <c r="AB19" t="e">
        <f t="shared" si="5"/>
        <v>#DIV/0!</v>
      </c>
    </row>
    <row r="20" spans="1:28">
      <c r="A20" t="s">
        <v>30</v>
      </c>
      <c r="B20" t="s">
        <v>539</v>
      </c>
      <c r="D20" s="30">
        <v>1</v>
      </c>
      <c r="E20" s="30">
        <v>0</v>
      </c>
      <c r="F20" s="30">
        <v>0</v>
      </c>
      <c r="G20">
        <f t="shared" si="0"/>
        <v>1</v>
      </c>
      <c r="I20" s="25">
        <f t="shared" si="6"/>
        <v>0.33333333333333331</v>
      </c>
      <c r="J20" s="7">
        <f>+IFR!AD20</f>
        <v>1.6666666666666668E-3</v>
      </c>
      <c r="K20" s="15">
        <f t="shared" si="1"/>
        <v>0.95</v>
      </c>
      <c r="L20" s="25">
        <f t="shared" si="7"/>
        <v>0.31666666666666665</v>
      </c>
      <c r="M20" s="15">
        <v>1</v>
      </c>
      <c r="N20" s="15">
        <v>1</v>
      </c>
      <c r="P20" s="25">
        <f t="shared" si="2"/>
        <v>0.31666666666666665</v>
      </c>
      <c r="R20" s="4">
        <f t="shared" si="3"/>
        <v>4.3410611838302346E-5</v>
      </c>
      <c r="T20" s="6">
        <f>+R20*(assessment!$J$279*assessment!$E$3)</f>
        <v>314.8664405388858</v>
      </c>
      <c r="V20" s="7">
        <f>+T20/payroll!F20</f>
        <v>1.1801842509281936E-4</v>
      </c>
      <c r="X20" s="6">
        <f>IF(V20&lt;$X$2,T20, +payroll!F20 * $X$2)</f>
        <v>314.8664405388858</v>
      </c>
      <c r="Z20" s="6">
        <f t="shared" si="4"/>
        <v>0</v>
      </c>
      <c r="AB20">
        <f t="shared" si="5"/>
        <v>1</v>
      </c>
    </row>
    <row r="21" spans="1:28">
      <c r="A21" t="s">
        <v>31</v>
      </c>
      <c r="B21" t="s">
        <v>540</v>
      </c>
      <c r="D21" s="30">
        <v>0</v>
      </c>
      <c r="E21" s="30">
        <v>0</v>
      </c>
      <c r="F21" s="30">
        <v>0</v>
      </c>
      <c r="G21">
        <f t="shared" si="0"/>
        <v>0</v>
      </c>
      <c r="I21" s="25">
        <f t="shared" si="6"/>
        <v>0</v>
      </c>
      <c r="J21" s="7">
        <f>+IFR!AD21</f>
        <v>0</v>
      </c>
      <c r="K21" s="15">
        <f t="shared" si="1"/>
        <v>0.95</v>
      </c>
      <c r="L21" s="25">
        <f t="shared" si="7"/>
        <v>0</v>
      </c>
      <c r="M21" s="15">
        <v>1</v>
      </c>
      <c r="N21" s="15">
        <v>1</v>
      </c>
      <c r="P21" s="25">
        <f t="shared" si="2"/>
        <v>0</v>
      </c>
      <c r="R21" s="4">
        <f t="shared" si="3"/>
        <v>0</v>
      </c>
      <c r="T21" s="6">
        <f>+R21*(assessment!$J$279*assessment!$E$3)</f>
        <v>0</v>
      </c>
      <c r="V21" s="7">
        <f>+T21/payroll!F21</f>
        <v>0</v>
      </c>
      <c r="X21" s="6">
        <f>IF(V21&lt;$X$2,T21, +payroll!F21 * $X$2)</f>
        <v>0</v>
      </c>
      <c r="Z21" s="6">
        <f t="shared" si="4"/>
        <v>0</v>
      </c>
      <c r="AB21" t="e">
        <f t="shared" si="5"/>
        <v>#DIV/0!</v>
      </c>
    </row>
    <row r="22" spans="1:28">
      <c r="A22" t="s">
        <v>32</v>
      </c>
      <c r="B22" t="s">
        <v>541</v>
      </c>
      <c r="D22" s="30">
        <v>0</v>
      </c>
      <c r="E22" s="30">
        <v>0</v>
      </c>
      <c r="F22" s="30">
        <v>0</v>
      </c>
      <c r="G22">
        <f t="shared" si="0"/>
        <v>0</v>
      </c>
      <c r="I22" s="25">
        <f t="shared" si="6"/>
        <v>0</v>
      </c>
      <c r="J22" s="7">
        <f>+IFR!AD22</f>
        <v>0</v>
      </c>
      <c r="K22" s="15">
        <f t="shared" si="1"/>
        <v>0.95</v>
      </c>
      <c r="L22" s="25">
        <f t="shared" si="7"/>
        <v>0</v>
      </c>
      <c r="M22" s="15">
        <v>1</v>
      </c>
      <c r="N22" s="15">
        <v>1</v>
      </c>
      <c r="P22" s="25">
        <f t="shared" si="2"/>
        <v>0</v>
      </c>
      <c r="R22" s="4">
        <f t="shared" si="3"/>
        <v>0</v>
      </c>
      <c r="T22" s="6">
        <f>+R22*(assessment!$J$279*assessment!$E$3)</f>
        <v>0</v>
      </c>
      <c r="V22" s="7">
        <f>+T22/payroll!F22</f>
        <v>0</v>
      </c>
      <c r="X22" s="6">
        <f>IF(V22&lt;$X$2,T22, +payroll!F22 * $X$2)</f>
        <v>0</v>
      </c>
      <c r="Z22" s="6">
        <f t="shared" si="4"/>
        <v>0</v>
      </c>
      <c r="AB22" t="e">
        <f t="shared" si="5"/>
        <v>#DIV/0!</v>
      </c>
    </row>
    <row r="23" spans="1:28">
      <c r="A23" t="s">
        <v>33</v>
      </c>
      <c r="B23" t="s">
        <v>542</v>
      </c>
      <c r="D23" s="30">
        <v>0</v>
      </c>
      <c r="E23" s="30">
        <v>0</v>
      </c>
      <c r="F23" s="30">
        <v>0</v>
      </c>
      <c r="G23">
        <f t="shared" si="0"/>
        <v>0</v>
      </c>
      <c r="I23" s="25">
        <f t="shared" si="6"/>
        <v>0</v>
      </c>
      <c r="J23" s="7">
        <f>+IFR!AD23</f>
        <v>0</v>
      </c>
      <c r="K23" s="15">
        <f t="shared" si="1"/>
        <v>0.95</v>
      </c>
      <c r="L23" s="25">
        <f t="shared" si="7"/>
        <v>0</v>
      </c>
      <c r="M23" s="15">
        <v>1</v>
      </c>
      <c r="N23" s="15">
        <v>1</v>
      </c>
      <c r="P23" s="25">
        <f t="shared" si="2"/>
        <v>0</v>
      </c>
      <c r="R23" s="4">
        <f t="shared" si="3"/>
        <v>0</v>
      </c>
      <c r="T23" s="6">
        <f>+R23*(assessment!$J$279*assessment!$E$3)</f>
        <v>0</v>
      </c>
      <c r="V23" s="7">
        <f>+T23/payroll!F23</f>
        <v>0</v>
      </c>
      <c r="X23" s="6">
        <f>IF(V23&lt;$X$2,T23, +payroll!F23 * $X$2)</f>
        <v>0</v>
      </c>
      <c r="Z23" s="6">
        <f t="shared" si="4"/>
        <v>0</v>
      </c>
      <c r="AB23" t="e">
        <f t="shared" si="5"/>
        <v>#DIV/0!</v>
      </c>
    </row>
    <row r="24" spans="1:28">
      <c r="A24" t="s">
        <v>34</v>
      </c>
      <c r="B24" t="s">
        <v>543</v>
      </c>
      <c r="D24" s="30">
        <v>0</v>
      </c>
      <c r="E24" s="30">
        <v>0</v>
      </c>
      <c r="F24" s="30">
        <v>0</v>
      </c>
      <c r="G24">
        <f t="shared" si="0"/>
        <v>0</v>
      </c>
      <c r="I24" s="25">
        <f t="shared" si="6"/>
        <v>0</v>
      </c>
      <c r="J24" s="7">
        <f>+IFR!AD24</f>
        <v>0</v>
      </c>
      <c r="K24" s="15">
        <f t="shared" si="1"/>
        <v>0.95</v>
      </c>
      <c r="L24" s="25">
        <f t="shared" si="7"/>
        <v>0</v>
      </c>
      <c r="M24" s="15">
        <v>1</v>
      </c>
      <c r="N24" s="15">
        <v>1</v>
      </c>
      <c r="P24" s="25">
        <f t="shared" si="2"/>
        <v>0</v>
      </c>
      <c r="R24" s="4">
        <f t="shared" si="3"/>
        <v>0</v>
      </c>
      <c r="T24" s="6">
        <f>+R24*(assessment!$J$279*assessment!$E$3)</f>
        <v>0</v>
      </c>
      <c r="V24" s="7">
        <f>+T24/payroll!F24</f>
        <v>0</v>
      </c>
      <c r="X24" s="6">
        <f>IF(V24&lt;$X$2,T24, +payroll!F24 * $X$2)</f>
        <v>0</v>
      </c>
      <c r="Z24" s="6">
        <f t="shared" si="4"/>
        <v>0</v>
      </c>
      <c r="AB24" t="e">
        <f t="shared" si="5"/>
        <v>#DIV/0!</v>
      </c>
    </row>
    <row r="25" spans="1:28">
      <c r="A25" t="s">
        <v>35</v>
      </c>
      <c r="B25" t="s">
        <v>544</v>
      </c>
      <c r="D25" s="30">
        <v>0</v>
      </c>
      <c r="E25" s="30">
        <v>0</v>
      </c>
      <c r="F25" s="30">
        <v>0</v>
      </c>
      <c r="G25">
        <f t="shared" si="0"/>
        <v>0</v>
      </c>
      <c r="I25" s="25">
        <f t="shared" si="6"/>
        <v>0</v>
      </c>
      <c r="J25" s="7">
        <f>+IFR!AD25</f>
        <v>0</v>
      </c>
      <c r="K25" s="15">
        <f t="shared" si="1"/>
        <v>0.95</v>
      </c>
      <c r="L25" s="25">
        <f t="shared" si="7"/>
        <v>0</v>
      </c>
      <c r="M25" s="15">
        <v>1</v>
      </c>
      <c r="N25" s="15">
        <v>1</v>
      </c>
      <c r="P25" s="25">
        <f t="shared" si="2"/>
        <v>0</v>
      </c>
      <c r="R25" s="4">
        <f t="shared" si="3"/>
        <v>0</v>
      </c>
      <c r="T25" s="6">
        <f>+R25*(assessment!$J$279*assessment!$E$3)</f>
        <v>0</v>
      </c>
      <c r="V25" s="7">
        <f>+T25/payroll!F25</f>
        <v>0</v>
      </c>
      <c r="X25" s="6">
        <f>IF(V25&lt;$X$2,T25, +payroll!F25 * $X$2)</f>
        <v>0</v>
      </c>
      <c r="Z25" s="6">
        <f t="shared" si="4"/>
        <v>0</v>
      </c>
      <c r="AB25" t="e">
        <f t="shared" si="5"/>
        <v>#DIV/0!</v>
      </c>
    </row>
    <row r="26" spans="1:28">
      <c r="A26" t="s">
        <v>36</v>
      </c>
      <c r="B26" t="s">
        <v>545</v>
      </c>
      <c r="D26" s="30">
        <v>0</v>
      </c>
      <c r="E26" s="30">
        <v>1</v>
      </c>
      <c r="F26" s="30">
        <v>0</v>
      </c>
      <c r="G26">
        <f t="shared" si="0"/>
        <v>1</v>
      </c>
      <c r="I26" s="25">
        <f t="shared" si="6"/>
        <v>0.33333333333333331</v>
      </c>
      <c r="J26" s="7">
        <f>+IFR!AD26</f>
        <v>3.3333333333333335E-3</v>
      </c>
      <c r="K26" s="15">
        <f t="shared" si="1"/>
        <v>0.95</v>
      </c>
      <c r="L26" s="25">
        <f t="shared" si="7"/>
        <v>0.31666666666666665</v>
      </c>
      <c r="M26" s="15">
        <v>1</v>
      </c>
      <c r="N26" s="15">
        <v>1</v>
      </c>
      <c r="P26" s="25">
        <f t="shared" si="2"/>
        <v>0.31666666666666665</v>
      </c>
      <c r="R26" s="4">
        <f t="shared" si="3"/>
        <v>4.3410611838302346E-5</v>
      </c>
      <c r="T26" s="6">
        <f>+R26*(assessment!$J$279*assessment!$E$3)</f>
        <v>314.8664405388858</v>
      </c>
      <c r="V26" s="7">
        <f>+T26/payroll!F26</f>
        <v>2.7019017996107877E-4</v>
      </c>
      <c r="X26" s="6">
        <f>IF(V26&lt;$X$2,T26, +payroll!F26 * $X$2)</f>
        <v>314.8664405388858</v>
      </c>
      <c r="Z26" s="6">
        <f t="shared" si="4"/>
        <v>0</v>
      </c>
      <c r="AB26">
        <f t="shared" si="5"/>
        <v>1</v>
      </c>
    </row>
    <row r="27" spans="1:28">
      <c r="A27" t="s">
        <v>37</v>
      </c>
      <c r="B27" t="s">
        <v>546</v>
      </c>
      <c r="D27" s="30">
        <v>0</v>
      </c>
      <c r="E27" s="30">
        <v>0</v>
      </c>
      <c r="F27" s="30">
        <v>0</v>
      </c>
      <c r="G27">
        <f t="shared" si="0"/>
        <v>0</v>
      </c>
      <c r="I27" s="25">
        <f t="shared" si="6"/>
        <v>0</v>
      </c>
      <c r="J27" s="7">
        <f>+IFR!AD27</f>
        <v>0</v>
      </c>
      <c r="K27" s="15">
        <f t="shared" si="1"/>
        <v>0.95</v>
      </c>
      <c r="L27" s="25">
        <f t="shared" si="7"/>
        <v>0</v>
      </c>
      <c r="M27" s="15">
        <v>1</v>
      </c>
      <c r="N27" s="15">
        <v>1</v>
      </c>
      <c r="P27" s="25">
        <f t="shared" si="2"/>
        <v>0</v>
      </c>
      <c r="R27" s="4">
        <f t="shared" si="3"/>
        <v>0</v>
      </c>
      <c r="T27" s="6">
        <f>+R27*(assessment!$J$279*assessment!$E$3)</f>
        <v>0</v>
      </c>
      <c r="V27" s="7">
        <f>+T27/payroll!F27</f>
        <v>0</v>
      </c>
      <c r="X27" s="6">
        <f>IF(V27&lt;$X$2,T27, +payroll!F27 * $X$2)</f>
        <v>0</v>
      </c>
      <c r="Z27" s="6">
        <f t="shared" si="4"/>
        <v>0</v>
      </c>
      <c r="AB27" t="e">
        <f t="shared" si="5"/>
        <v>#DIV/0!</v>
      </c>
    </row>
    <row r="28" spans="1:28">
      <c r="A28" t="s">
        <v>38</v>
      </c>
      <c r="B28" t="s">
        <v>547</v>
      </c>
      <c r="D28" s="30">
        <v>0</v>
      </c>
      <c r="E28" s="30">
        <v>0</v>
      </c>
      <c r="F28" s="30">
        <v>1</v>
      </c>
      <c r="G28">
        <f t="shared" si="0"/>
        <v>1</v>
      </c>
      <c r="I28" s="25">
        <f t="shared" si="6"/>
        <v>0.33333333333333331</v>
      </c>
      <c r="J28" s="7">
        <f>+IFR!AD28</f>
        <v>5.0000000000000001E-3</v>
      </c>
      <c r="K28" s="15">
        <f t="shared" si="1"/>
        <v>0.95</v>
      </c>
      <c r="L28" s="25">
        <f t="shared" si="7"/>
        <v>0.31666666666666665</v>
      </c>
      <c r="M28" s="15">
        <v>1</v>
      </c>
      <c r="N28" s="15">
        <v>1</v>
      </c>
      <c r="P28" s="25">
        <f t="shared" si="2"/>
        <v>0.31666666666666665</v>
      </c>
      <c r="R28" s="4">
        <f t="shared" si="3"/>
        <v>4.3410611838302346E-5</v>
      </c>
      <c r="T28" s="6">
        <f>+R28*(assessment!$J$279*assessment!$E$3)</f>
        <v>314.8664405388858</v>
      </c>
      <c r="V28" s="7">
        <f>+T28/payroll!F28</f>
        <v>2.5714755610409371E-4</v>
      </c>
      <c r="X28" s="6">
        <f>IF(V28&lt;$X$2,T28, +payroll!F28 * $X$2)</f>
        <v>314.8664405388858</v>
      </c>
      <c r="Z28" s="6">
        <f t="shared" si="4"/>
        <v>0</v>
      </c>
      <c r="AB28">
        <f t="shared" si="5"/>
        <v>1</v>
      </c>
    </row>
    <row r="29" spans="1:28">
      <c r="A29" t="s">
        <v>39</v>
      </c>
      <c r="B29" t="s">
        <v>548</v>
      </c>
      <c r="D29" s="30">
        <v>0</v>
      </c>
      <c r="E29" s="30">
        <v>0</v>
      </c>
      <c r="F29" s="30">
        <v>0</v>
      </c>
      <c r="G29">
        <f t="shared" si="0"/>
        <v>0</v>
      </c>
      <c r="I29" s="25">
        <f t="shared" si="6"/>
        <v>0</v>
      </c>
      <c r="J29" s="7">
        <f>+IFR!AD29</f>
        <v>0</v>
      </c>
      <c r="K29" s="15">
        <f t="shared" si="1"/>
        <v>0.95</v>
      </c>
      <c r="L29" s="25">
        <f t="shared" si="7"/>
        <v>0</v>
      </c>
      <c r="M29" s="15">
        <v>1</v>
      </c>
      <c r="N29" s="15">
        <v>1</v>
      </c>
      <c r="P29" s="25">
        <f t="shared" si="2"/>
        <v>0</v>
      </c>
      <c r="R29" s="4">
        <f t="shared" si="3"/>
        <v>0</v>
      </c>
      <c r="T29" s="6">
        <f>+R29*(assessment!$J$279*assessment!$E$3)</f>
        <v>0</v>
      </c>
      <c r="V29" s="7">
        <f>+T29/payroll!F29</f>
        <v>0</v>
      </c>
      <c r="X29" s="6">
        <f>IF(V29&lt;$X$2,T29, +payroll!F29 * $X$2)</f>
        <v>0</v>
      </c>
      <c r="Z29" s="6">
        <f t="shared" si="4"/>
        <v>0</v>
      </c>
      <c r="AB29" t="e">
        <f t="shared" si="5"/>
        <v>#DIV/0!</v>
      </c>
    </row>
    <row r="30" spans="1:28">
      <c r="A30" t="s">
        <v>40</v>
      </c>
      <c r="B30" t="s">
        <v>549</v>
      </c>
      <c r="D30" s="30">
        <v>0</v>
      </c>
      <c r="E30" s="30">
        <v>0</v>
      </c>
      <c r="F30" s="30">
        <v>0</v>
      </c>
      <c r="G30">
        <f t="shared" si="0"/>
        <v>0</v>
      </c>
      <c r="I30" s="25">
        <f t="shared" si="6"/>
        <v>0</v>
      </c>
      <c r="J30" s="7">
        <f>+IFR!AD30</f>
        <v>0</v>
      </c>
      <c r="K30" s="15">
        <f t="shared" si="1"/>
        <v>0.95</v>
      </c>
      <c r="L30" s="25">
        <f t="shared" si="7"/>
        <v>0</v>
      </c>
      <c r="M30" s="15">
        <v>1</v>
      </c>
      <c r="N30" s="15">
        <v>1</v>
      </c>
      <c r="P30" s="25">
        <f t="shared" si="2"/>
        <v>0</v>
      </c>
      <c r="R30" s="4">
        <f t="shared" si="3"/>
        <v>0</v>
      </c>
      <c r="T30" s="6">
        <f>+R30*(assessment!$J$279*assessment!$E$3)</f>
        <v>0</v>
      </c>
      <c r="V30" s="7">
        <f>+T30/payroll!F30</f>
        <v>0</v>
      </c>
      <c r="X30" s="6">
        <f>IF(V30&lt;$X$2,T30, +payroll!F30 * $X$2)</f>
        <v>0</v>
      </c>
      <c r="Z30" s="6">
        <f t="shared" si="4"/>
        <v>0</v>
      </c>
      <c r="AB30" t="e">
        <f t="shared" si="5"/>
        <v>#DIV/0!</v>
      </c>
    </row>
    <row r="31" spans="1:28">
      <c r="A31" t="s">
        <v>41</v>
      </c>
      <c r="B31" t="s">
        <v>550</v>
      </c>
      <c r="D31" s="30">
        <v>1</v>
      </c>
      <c r="E31" s="30">
        <v>2</v>
      </c>
      <c r="F31" s="30">
        <v>1</v>
      </c>
      <c r="G31">
        <f t="shared" si="0"/>
        <v>4</v>
      </c>
      <c r="I31" s="25">
        <f t="shared" si="6"/>
        <v>1.3333333333333333</v>
      </c>
      <c r="J31" s="7">
        <f>+IFR!AD31</f>
        <v>2.2097036425216933E-3</v>
      </c>
      <c r="K31" s="15">
        <f t="shared" si="1"/>
        <v>0.95</v>
      </c>
      <c r="L31" s="25">
        <f t="shared" si="7"/>
        <v>1.2666666666666666</v>
      </c>
      <c r="M31" s="15">
        <v>1</v>
      </c>
      <c r="N31" s="15">
        <v>1</v>
      </c>
      <c r="P31" s="25">
        <f t="shared" si="2"/>
        <v>1.2666666666666666</v>
      </c>
      <c r="R31" s="4">
        <f t="shared" si="3"/>
        <v>1.7364244735320938E-4</v>
      </c>
      <c r="T31" s="6">
        <f>+R31*(assessment!$J$279*assessment!$E$3)</f>
        <v>1259.4657621555432</v>
      </c>
      <c r="V31" s="7">
        <f>+T31/payroll!F31</f>
        <v>1.6709175112272666E-5</v>
      </c>
      <c r="X31" s="6">
        <f>IF(V31&lt;$X$2,T31, +payroll!F31 * $X$2)</f>
        <v>1259.4657621555432</v>
      </c>
      <c r="Z31" s="6">
        <f t="shared" si="4"/>
        <v>0</v>
      </c>
      <c r="AB31">
        <f t="shared" si="5"/>
        <v>1</v>
      </c>
    </row>
    <row r="32" spans="1:28">
      <c r="A32" t="s">
        <v>42</v>
      </c>
      <c r="B32" t="s">
        <v>43</v>
      </c>
      <c r="D32" s="30">
        <v>0</v>
      </c>
      <c r="E32" s="30">
        <v>0</v>
      </c>
      <c r="F32" s="30">
        <v>0</v>
      </c>
      <c r="G32">
        <f t="shared" si="0"/>
        <v>0</v>
      </c>
      <c r="I32" s="25">
        <f t="shared" si="6"/>
        <v>0</v>
      </c>
      <c r="J32" s="7">
        <f>+IFR!AD32</f>
        <v>0</v>
      </c>
      <c r="K32" s="15">
        <f t="shared" si="1"/>
        <v>0.95</v>
      </c>
      <c r="L32" s="25">
        <f t="shared" si="7"/>
        <v>0</v>
      </c>
      <c r="M32" s="15">
        <v>1</v>
      </c>
      <c r="N32" s="15">
        <v>1</v>
      </c>
      <c r="P32" s="25">
        <f t="shared" si="2"/>
        <v>0</v>
      </c>
      <c r="R32" s="4">
        <f t="shared" si="3"/>
        <v>0</v>
      </c>
      <c r="T32" s="6">
        <f>+R32*(assessment!$J$279*assessment!$E$3)</f>
        <v>0</v>
      </c>
      <c r="V32" s="7">
        <f>+T32/payroll!F32</f>
        <v>0</v>
      </c>
      <c r="X32" s="6">
        <f>IF(V32&lt;$X$2,T32, +payroll!F32 * $X$2)</f>
        <v>0</v>
      </c>
      <c r="Z32" s="6">
        <f t="shared" si="4"/>
        <v>0</v>
      </c>
      <c r="AB32" t="e">
        <f t="shared" si="5"/>
        <v>#DIV/0!</v>
      </c>
    </row>
    <row r="33" spans="1:28">
      <c r="A33" t="s">
        <v>44</v>
      </c>
      <c r="B33" t="s">
        <v>45</v>
      </c>
      <c r="D33" s="30">
        <v>0</v>
      </c>
      <c r="E33" s="30">
        <v>0</v>
      </c>
      <c r="F33" s="30">
        <v>0</v>
      </c>
      <c r="G33">
        <f t="shared" si="0"/>
        <v>0</v>
      </c>
      <c r="I33" s="25">
        <f t="shared" si="6"/>
        <v>0</v>
      </c>
      <c r="J33" s="7">
        <f>+IFR!AD33</f>
        <v>0</v>
      </c>
      <c r="K33" s="15">
        <f t="shared" si="1"/>
        <v>0.95</v>
      </c>
      <c r="L33" s="25">
        <f t="shared" si="7"/>
        <v>0</v>
      </c>
      <c r="M33" s="15">
        <v>1</v>
      </c>
      <c r="N33" s="15">
        <v>1</v>
      </c>
      <c r="P33" s="25">
        <f t="shared" si="2"/>
        <v>0</v>
      </c>
      <c r="R33" s="4">
        <f t="shared" si="3"/>
        <v>0</v>
      </c>
      <c r="T33" s="6">
        <f>+R33*(assessment!$J$279*assessment!$E$3)</f>
        <v>0</v>
      </c>
      <c r="V33" s="7">
        <f>+T33/payroll!F33</f>
        <v>0</v>
      </c>
      <c r="X33" s="6">
        <f>IF(V33&lt;$X$2,T33, +payroll!F33 * $X$2)</f>
        <v>0</v>
      </c>
      <c r="Z33" s="6">
        <f t="shared" si="4"/>
        <v>0</v>
      </c>
      <c r="AB33" t="e">
        <f t="shared" si="5"/>
        <v>#DIV/0!</v>
      </c>
    </row>
    <row r="34" spans="1:28">
      <c r="A34" t="s">
        <v>46</v>
      </c>
      <c r="B34" t="s">
        <v>47</v>
      </c>
      <c r="D34" s="30">
        <v>0</v>
      </c>
      <c r="E34" s="30">
        <v>1</v>
      </c>
      <c r="F34" s="30">
        <v>1</v>
      </c>
      <c r="G34">
        <f t="shared" si="0"/>
        <v>2</v>
      </c>
      <c r="I34" s="25">
        <f t="shared" si="6"/>
        <v>0.66666666666666663</v>
      </c>
      <c r="J34" s="7">
        <f>+IFR!AD34</f>
        <v>3.1467140602951843E-3</v>
      </c>
      <c r="K34" s="15">
        <f t="shared" si="1"/>
        <v>0.95</v>
      </c>
      <c r="L34" s="25">
        <f t="shared" si="7"/>
        <v>0.6333333333333333</v>
      </c>
      <c r="M34" s="15">
        <v>1</v>
      </c>
      <c r="N34" s="15">
        <v>1</v>
      </c>
      <c r="P34" s="25">
        <f t="shared" si="2"/>
        <v>0.6333333333333333</v>
      </c>
      <c r="R34" s="4">
        <f t="shared" si="3"/>
        <v>8.6821223676604691E-5</v>
      </c>
      <c r="T34" s="6">
        <f>+R34*(assessment!$J$279*assessment!$E$3)</f>
        <v>629.73288107777159</v>
      </c>
      <c r="V34" s="7">
        <f>+T34/payroll!F34</f>
        <v>3.82149960717545E-5</v>
      </c>
      <c r="X34" s="6">
        <f>IF(V34&lt;$X$2,T34, +payroll!F34 * $X$2)</f>
        <v>629.73288107777159</v>
      </c>
      <c r="Z34" s="6">
        <f t="shared" si="4"/>
        <v>0</v>
      </c>
      <c r="AB34">
        <f t="shared" si="5"/>
        <v>1</v>
      </c>
    </row>
    <row r="35" spans="1:28">
      <c r="A35" t="s">
        <v>48</v>
      </c>
      <c r="B35" t="s">
        <v>49</v>
      </c>
      <c r="D35" s="30">
        <v>30</v>
      </c>
      <c r="E35" s="30">
        <v>43</v>
      </c>
      <c r="F35" s="30">
        <v>42</v>
      </c>
      <c r="G35">
        <f t="shared" si="0"/>
        <v>115</v>
      </c>
      <c r="I35" s="25">
        <f t="shared" si="6"/>
        <v>38.333333333333336</v>
      </c>
      <c r="J35" s="7">
        <f>+IFR!AD35</f>
        <v>9.7822920219727324E-3</v>
      </c>
      <c r="K35" s="15">
        <f t="shared" si="1"/>
        <v>0.95</v>
      </c>
      <c r="L35" s="25">
        <f t="shared" si="7"/>
        <v>36.416666666666664</v>
      </c>
      <c r="M35" s="15">
        <v>1</v>
      </c>
      <c r="N35" s="15">
        <v>1</v>
      </c>
      <c r="P35" s="25">
        <f t="shared" si="2"/>
        <v>36.416666666666664</v>
      </c>
      <c r="R35" s="4">
        <f t="shared" si="3"/>
        <v>4.9922203614047693E-3</v>
      </c>
      <c r="T35" s="6">
        <f>+R35*(assessment!$J$279*assessment!$E$3)</f>
        <v>36209.640661971862</v>
      </c>
      <c r="V35" s="7">
        <f>+T35/payroll!F35</f>
        <v>1.8120671098400528E-4</v>
      </c>
      <c r="X35" s="6">
        <f>IF(V35&lt;$X$2,T35, +payroll!F35 * $X$2)</f>
        <v>36209.640661971862</v>
      </c>
      <c r="Z35" s="6">
        <f t="shared" si="4"/>
        <v>0</v>
      </c>
      <c r="AB35">
        <f t="shared" si="5"/>
        <v>1</v>
      </c>
    </row>
    <row r="36" spans="1:28">
      <c r="A36" t="s">
        <v>50</v>
      </c>
      <c r="B36" t="s">
        <v>511</v>
      </c>
      <c r="D36" s="30">
        <v>14</v>
      </c>
      <c r="E36" s="30">
        <v>5</v>
      </c>
      <c r="F36" s="30">
        <v>9</v>
      </c>
      <c r="G36">
        <f t="shared" si="0"/>
        <v>28</v>
      </c>
      <c r="I36" s="25">
        <f t="shared" si="6"/>
        <v>9.3333333333333339</v>
      </c>
      <c r="J36" s="7">
        <f>+IFR!AD36</f>
        <v>2.726408746830869E-2</v>
      </c>
      <c r="K36" s="15">
        <f t="shared" si="1"/>
        <v>0.95</v>
      </c>
      <c r="L36" s="25">
        <f t="shared" si="7"/>
        <v>8.8666666666666671</v>
      </c>
      <c r="M36" s="15">
        <v>1</v>
      </c>
      <c r="N36" s="15">
        <v>1</v>
      </c>
      <c r="P36" s="25">
        <f t="shared" si="2"/>
        <v>8.8666666666666671</v>
      </c>
      <c r="R36" s="4">
        <f t="shared" si="3"/>
        <v>1.2154971314724658E-3</v>
      </c>
      <c r="T36" s="6">
        <f>+R36*(assessment!$J$279*assessment!$E$3)</f>
        <v>8816.2603350888021</v>
      </c>
      <c r="V36" s="7">
        <f>+T36/payroll!F36</f>
        <v>5.6828065304712332E-4</v>
      </c>
      <c r="X36" s="6">
        <f>IF(V36&lt;$X$2,T36, +payroll!F36 * $X$2)</f>
        <v>8816.2603350888021</v>
      </c>
      <c r="Z36" s="6">
        <f t="shared" si="4"/>
        <v>0</v>
      </c>
      <c r="AB36">
        <f t="shared" si="5"/>
        <v>1</v>
      </c>
    </row>
    <row r="37" spans="1:28">
      <c r="A37" t="s">
        <v>51</v>
      </c>
      <c r="B37" t="s">
        <v>52</v>
      </c>
      <c r="D37" s="30">
        <v>23</v>
      </c>
      <c r="E37" s="30">
        <v>21</v>
      </c>
      <c r="F37" s="30">
        <v>25</v>
      </c>
      <c r="G37">
        <f t="shared" si="0"/>
        <v>69</v>
      </c>
      <c r="I37" s="25">
        <f t="shared" si="6"/>
        <v>23</v>
      </c>
      <c r="J37" s="7">
        <f>+IFR!AD37</f>
        <v>8.1827822921878169E-3</v>
      </c>
      <c r="K37" s="15">
        <f t="shared" ref="K37:K65" si="8">IF(+J37&lt;$E$272,$I$272,IF(J37&gt;$E$274,$I$274,$I$273))</f>
        <v>0.95</v>
      </c>
      <c r="L37" s="25">
        <f t="shared" si="7"/>
        <v>21.849999999999998</v>
      </c>
      <c r="M37" s="15">
        <v>1</v>
      </c>
      <c r="N37" s="15">
        <v>1</v>
      </c>
      <c r="P37" s="25">
        <f t="shared" si="2"/>
        <v>21.849999999999998</v>
      </c>
      <c r="R37" s="4">
        <f t="shared" si="3"/>
        <v>2.9953322168428617E-3</v>
      </c>
      <c r="T37" s="6">
        <f>+R37*(assessment!$J$279*assessment!$E$3)</f>
        <v>21725.784397183117</v>
      </c>
      <c r="V37" s="7">
        <f>+T37/payroll!F37</f>
        <v>1.3211487887537871E-4</v>
      </c>
      <c r="X37" s="6">
        <f>IF(V37&lt;$X$2,T37, +payroll!F37 * $X$2)</f>
        <v>21725.784397183117</v>
      </c>
      <c r="Z37" s="6">
        <f t="shared" si="4"/>
        <v>0</v>
      </c>
      <c r="AB37">
        <f t="shared" si="5"/>
        <v>1</v>
      </c>
    </row>
    <row r="38" spans="1:28">
      <c r="A38" t="s">
        <v>53</v>
      </c>
      <c r="B38" t="s">
        <v>54</v>
      </c>
      <c r="D38" s="30">
        <v>6</v>
      </c>
      <c r="E38" s="30">
        <v>4</v>
      </c>
      <c r="F38" s="30">
        <v>8</v>
      </c>
      <c r="G38">
        <f t="shared" si="0"/>
        <v>18</v>
      </c>
      <c r="I38" s="25">
        <f t="shared" si="6"/>
        <v>6</v>
      </c>
      <c r="J38" s="7">
        <f>+IFR!AD38</f>
        <v>1.0658604653225231E-2</v>
      </c>
      <c r="K38" s="15">
        <f t="shared" si="8"/>
        <v>0.95</v>
      </c>
      <c r="L38" s="25">
        <f t="shared" si="7"/>
        <v>5.6999999999999993</v>
      </c>
      <c r="M38" s="15">
        <v>1</v>
      </c>
      <c r="N38" s="15">
        <v>1</v>
      </c>
      <c r="P38" s="25">
        <f t="shared" si="2"/>
        <v>5.6999999999999993</v>
      </c>
      <c r="R38" s="4">
        <f t="shared" ref="R38:R62" si="9">+P38/$P$269</f>
        <v>7.8139101308944217E-4</v>
      </c>
      <c r="T38" s="6">
        <f>+R38*(assessment!$J$279*assessment!$E$3)</f>
        <v>5667.5959296999436</v>
      </c>
      <c r="V38" s="7">
        <f>+T38/payroll!F38</f>
        <v>1.4822448095375433E-4</v>
      </c>
      <c r="X38" s="6">
        <f>IF(V38&lt;$X$2,T38, +payroll!F38 * $X$2)</f>
        <v>5667.5959296999436</v>
      </c>
      <c r="Z38" s="6">
        <f t="shared" si="4"/>
        <v>0</v>
      </c>
      <c r="AB38">
        <f t="shared" si="5"/>
        <v>1</v>
      </c>
    </row>
    <row r="39" spans="1:28">
      <c r="A39" t="s">
        <v>55</v>
      </c>
      <c r="B39" t="s">
        <v>56</v>
      </c>
      <c r="D39" s="30">
        <v>1</v>
      </c>
      <c r="E39" s="30">
        <v>3</v>
      </c>
      <c r="F39" s="30">
        <v>3</v>
      </c>
      <c r="G39">
        <f t="shared" si="0"/>
        <v>7</v>
      </c>
      <c r="I39" s="25">
        <f t="shared" si="6"/>
        <v>2.3333333333333335</v>
      </c>
      <c r="J39" s="7">
        <f>+IFR!AD39</f>
        <v>1.529699778485881E-2</v>
      </c>
      <c r="K39" s="15">
        <f t="shared" si="8"/>
        <v>0.95</v>
      </c>
      <c r="L39" s="25">
        <f t="shared" si="7"/>
        <v>2.2166666666666668</v>
      </c>
      <c r="M39" s="15">
        <v>1</v>
      </c>
      <c r="N39" s="15">
        <v>1</v>
      </c>
      <c r="P39" s="25">
        <f t="shared" si="2"/>
        <v>2.2166666666666668</v>
      </c>
      <c r="R39" s="4">
        <f t="shared" si="9"/>
        <v>3.0387428286811645E-4</v>
      </c>
      <c r="T39" s="6">
        <f>+R39*(assessment!$J$279*assessment!$E$3)</f>
        <v>2204.0650837722005</v>
      </c>
      <c r="V39" s="7">
        <f>+T39/payroll!F39</f>
        <v>3.2836868569023647E-4</v>
      </c>
      <c r="X39" s="6">
        <f>IF(V39&lt;$X$2,T39, +payroll!F39 * $X$2)</f>
        <v>2204.0650837722005</v>
      </c>
      <c r="Z39" s="6">
        <f t="shared" si="4"/>
        <v>0</v>
      </c>
      <c r="AB39">
        <f t="shared" si="5"/>
        <v>1</v>
      </c>
    </row>
    <row r="40" spans="1:28">
      <c r="A40" t="s">
        <v>57</v>
      </c>
      <c r="B40" t="s">
        <v>58</v>
      </c>
      <c r="D40" s="30">
        <v>1</v>
      </c>
      <c r="E40" s="30">
        <v>5</v>
      </c>
      <c r="F40" s="30">
        <v>3</v>
      </c>
      <c r="G40">
        <f t="shared" si="0"/>
        <v>9</v>
      </c>
      <c r="I40" s="25">
        <f t="shared" si="6"/>
        <v>3</v>
      </c>
      <c r="J40" s="7">
        <f>+IFR!AD40</f>
        <v>1.4731843394079638E-2</v>
      </c>
      <c r="K40" s="15">
        <f t="shared" si="8"/>
        <v>0.95</v>
      </c>
      <c r="L40" s="25">
        <f t="shared" si="7"/>
        <v>2.8499999999999996</v>
      </c>
      <c r="M40" s="15">
        <v>1</v>
      </c>
      <c r="N40" s="15">
        <v>1</v>
      </c>
      <c r="P40" s="25">
        <f t="shared" si="2"/>
        <v>2.8499999999999996</v>
      </c>
      <c r="R40" s="4">
        <f t="shared" si="9"/>
        <v>3.9069550654472108E-4</v>
      </c>
      <c r="T40" s="6">
        <f>+R40*(assessment!$J$279*assessment!$E$3)</f>
        <v>2833.7979648499718</v>
      </c>
      <c r="V40" s="7">
        <f>+T40/payroll!F40</f>
        <v>2.6047583505507454E-4</v>
      </c>
      <c r="X40" s="6">
        <f>IF(V40&lt;$X$2,T40, +payroll!F40 * $X$2)</f>
        <v>2833.7979648499718</v>
      </c>
      <c r="Z40" s="6">
        <f t="shared" si="4"/>
        <v>0</v>
      </c>
      <c r="AB40">
        <f t="shared" si="5"/>
        <v>1</v>
      </c>
    </row>
    <row r="41" spans="1:28">
      <c r="A41" t="s">
        <v>59</v>
      </c>
      <c r="B41" t="s">
        <v>60</v>
      </c>
      <c r="D41" s="30">
        <v>2</v>
      </c>
      <c r="E41" s="30">
        <v>0</v>
      </c>
      <c r="F41" s="30">
        <v>0</v>
      </c>
      <c r="G41">
        <f t="shared" si="0"/>
        <v>2</v>
      </c>
      <c r="I41" s="25">
        <f t="shared" si="6"/>
        <v>0.66666666666666663</v>
      </c>
      <c r="J41" s="7">
        <f>+IFR!AD41</f>
        <v>1.8137713730720165E-3</v>
      </c>
      <c r="K41" s="15">
        <f t="shared" si="8"/>
        <v>0.95</v>
      </c>
      <c r="L41" s="25">
        <f t="shared" si="7"/>
        <v>0.6333333333333333</v>
      </c>
      <c r="M41" s="15">
        <v>1</v>
      </c>
      <c r="N41" s="15">
        <v>1</v>
      </c>
      <c r="P41" s="25">
        <f t="shared" si="2"/>
        <v>0.6333333333333333</v>
      </c>
      <c r="R41" s="4">
        <f t="shared" si="9"/>
        <v>8.6821223676604691E-5</v>
      </c>
      <c r="T41" s="6">
        <f>+R41*(assessment!$J$279*assessment!$E$3)</f>
        <v>629.73288107777159</v>
      </c>
      <c r="V41" s="7">
        <f>+T41/payroll!F41</f>
        <v>4.660542196780446E-5</v>
      </c>
      <c r="X41" s="6">
        <f>IF(V41&lt;$X$2,T41, +payroll!F41 * $X$2)</f>
        <v>629.73288107777159</v>
      </c>
      <c r="Z41" s="6">
        <f t="shared" si="4"/>
        <v>0</v>
      </c>
      <c r="AB41">
        <f t="shared" si="5"/>
        <v>1</v>
      </c>
    </row>
    <row r="42" spans="1:28">
      <c r="A42" t="s">
        <v>61</v>
      </c>
      <c r="B42" t="s">
        <v>551</v>
      </c>
      <c r="D42" s="30">
        <v>0</v>
      </c>
      <c r="E42" s="30">
        <v>2</v>
      </c>
      <c r="F42" s="30">
        <v>0</v>
      </c>
      <c r="G42">
        <f t="shared" si="0"/>
        <v>2</v>
      </c>
      <c r="I42" s="25">
        <f t="shared" si="6"/>
        <v>0.66666666666666663</v>
      </c>
      <c r="J42" s="7">
        <f>+IFR!AD42</f>
        <v>6.6666666666666671E-3</v>
      </c>
      <c r="K42" s="15">
        <f t="shared" si="8"/>
        <v>0.95</v>
      </c>
      <c r="L42" s="25">
        <f t="shared" si="7"/>
        <v>0.6333333333333333</v>
      </c>
      <c r="M42" s="15">
        <v>1</v>
      </c>
      <c r="N42" s="15">
        <v>1</v>
      </c>
      <c r="P42" s="25">
        <f t="shared" si="2"/>
        <v>0.6333333333333333</v>
      </c>
      <c r="R42" s="4">
        <f t="shared" si="9"/>
        <v>8.6821223676604691E-5</v>
      </c>
      <c r="T42" s="6">
        <f>+R42*(assessment!$J$279*assessment!$E$3)</f>
        <v>629.73288107777159</v>
      </c>
      <c r="V42" s="7">
        <f>+T42/payroll!F42</f>
        <v>1.2488013421142565E-4</v>
      </c>
      <c r="X42" s="6">
        <f>IF(V42&lt;$X$2,T42, +payroll!F42 * $X$2)</f>
        <v>629.73288107777159</v>
      </c>
      <c r="Z42" s="6">
        <f t="shared" si="4"/>
        <v>0</v>
      </c>
      <c r="AB42">
        <f t="shared" si="5"/>
        <v>1</v>
      </c>
    </row>
    <row r="43" spans="1:28">
      <c r="A43" t="s">
        <v>62</v>
      </c>
      <c r="B43" t="s">
        <v>63</v>
      </c>
      <c r="D43" s="30">
        <v>2</v>
      </c>
      <c r="E43" s="30">
        <v>3</v>
      </c>
      <c r="F43" s="30">
        <v>3</v>
      </c>
      <c r="G43">
        <f t="shared" si="0"/>
        <v>8</v>
      </c>
      <c r="I43" s="25">
        <f t="shared" si="6"/>
        <v>2.6666666666666665</v>
      </c>
      <c r="J43" s="7">
        <f>+IFR!AD43</f>
        <v>1.3040392706876689E-2</v>
      </c>
      <c r="K43" s="15">
        <f t="shared" si="8"/>
        <v>0.95</v>
      </c>
      <c r="L43" s="25">
        <f t="shared" si="7"/>
        <v>2.5333333333333332</v>
      </c>
      <c r="M43" s="15">
        <v>1</v>
      </c>
      <c r="N43" s="15">
        <v>1</v>
      </c>
      <c r="P43" s="25">
        <f t="shared" si="2"/>
        <v>2.5333333333333332</v>
      </c>
      <c r="R43" s="4">
        <f t="shared" si="9"/>
        <v>3.4728489470641877E-4</v>
      </c>
      <c r="T43" s="6">
        <f>+R43*(assessment!$J$279*assessment!$E$3)</f>
        <v>2518.9315243110864</v>
      </c>
      <c r="V43" s="7">
        <f>+T43/payroll!F43</f>
        <v>1.6076308496491238E-4</v>
      </c>
      <c r="X43" s="6">
        <f>IF(V43&lt;$X$2,T43, +payroll!F43 * $X$2)</f>
        <v>2518.9315243110864</v>
      </c>
      <c r="Z43" s="6">
        <f t="shared" si="4"/>
        <v>0</v>
      </c>
      <c r="AB43">
        <f t="shared" si="5"/>
        <v>1</v>
      </c>
    </row>
    <row r="44" spans="1:28">
      <c r="A44" t="s">
        <v>64</v>
      </c>
      <c r="B44" t="s">
        <v>552</v>
      </c>
      <c r="D44" s="30">
        <v>39</v>
      </c>
      <c r="E44" s="30">
        <v>30</v>
      </c>
      <c r="F44" s="30">
        <v>55</v>
      </c>
      <c r="G44">
        <f>SUM(D44:F44)</f>
        <v>124</v>
      </c>
      <c r="I44" s="25">
        <f>AVERAGE(D44:F44)</f>
        <v>41.333333333333336</v>
      </c>
      <c r="J44" s="7">
        <f>+IFR!AD44</f>
        <v>1.6075400060793263E-2</v>
      </c>
      <c r="K44" s="15">
        <f t="shared" si="8"/>
        <v>0.95</v>
      </c>
      <c r="L44" s="25">
        <f>+I44*K44</f>
        <v>39.266666666666666</v>
      </c>
      <c r="M44" s="15">
        <v>1</v>
      </c>
      <c r="N44" s="15">
        <v>1</v>
      </c>
      <c r="P44" s="25">
        <f>+L44*M44*N44</f>
        <v>39.266666666666666</v>
      </c>
      <c r="R44" s="4">
        <f t="shared" si="9"/>
        <v>5.3829158679494912E-3</v>
      </c>
      <c r="T44" s="6">
        <f>+R44*(assessment!$J$279*assessment!$E$3)</f>
        <v>39043.438626821837</v>
      </c>
      <c r="V44" s="7">
        <f>+T44/payroll!F44</f>
        <v>2.9099873378120712E-4</v>
      </c>
      <c r="X44" s="6">
        <f>IF(V44&lt;$X$2,T44, +payroll!F44 * $X$2)</f>
        <v>39043.438626821837</v>
      </c>
      <c r="Z44" s="6">
        <f>+T44-X44</f>
        <v>0</v>
      </c>
      <c r="AB44">
        <f>+X44/T44</f>
        <v>1</v>
      </c>
    </row>
    <row r="45" spans="1:28">
      <c r="A45" t="s">
        <v>65</v>
      </c>
      <c r="B45" t="s">
        <v>553</v>
      </c>
      <c r="D45" s="30">
        <v>0</v>
      </c>
      <c r="E45" s="30">
        <v>0</v>
      </c>
      <c r="F45" s="30">
        <v>0</v>
      </c>
      <c r="G45">
        <f>SUM(D45:F45)</f>
        <v>0</v>
      </c>
      <c r="I45" s="25">
        <f>AVERAGE(D45:F45)</f>
        <v>0</v>
      </c>
      <c r="J45" s="7">
        <f>+IFR!AD45</f>
        <v>0</v>
      </c>
      <c r="K45" s="15">
        <f t="shared" si="8"/>
        <v>0.95</v>
      </c>
      <c r="L45" s="25">
        <f>+I45*K45</f>
        <v>0</v>
      </c>
      <c r="M45" s="15">
        <v>1</v>
      </c>
      <c r="N45" s="15">
        <v>1</v>
      </c>
      <c r="P45" s="25">
        <f>+L45*M45*N45</f>
        <v>0</v>
      </c>
      <c r="R45" s="4">
        <f t="shared" si="9"/>
        <v>0</v>
      </c>
      <c r="T45" s="6">
        <f>+R45*(assessment!$J$279*assessment!$E$3)</f>
        <v>0</v>
      </c>
      <c r="V45" s="7">
        <f>+T45/payroll!F45</f>
        <v>0</v>
      </c>
      <c r="X45" s="6">
        <f>IF(V45&lt;$X$2,T45, +payroll!F45 * $X$2)</f>
        <v>0</v>
      </c>
      <c r="Z45" s="6">
        <f>+T45-X45</f>
        <v>0</v>
      </c>
      <c r="AB45" t="e">
        <f>+X45/T45</f>
        <v>#DIV/0!</v>
      </c>
    </row>
    <row r="46" spans="1:28">
      <c r="A46" t="s">
        <v>66</v>
      </c>
      <c r="B46" t="s">
        <v>67</v>
      </c>
      <c r="D46" s="30">
        <v>0</v>
      </c>
      <c r="E46" s="30">
        <v>0</v>
      </c>
      <c r="F46" s="30">
        <v>0</v>
      </c>
      <c r="G46">
        <f>SUM(D46:F46)</f>
        <v>0</v>
      </c>
      <c r="I46" s="25">
        <f>AVERAGE(D46:F46)</f>
        <v>0</v>
      </c>
      <c r="J46" s="7">
        <f>+IFR!AD46</f>
        <v>0</v>
      </c>
      <c r="K46" s="15">
        <f t="shared" si="8"/>
        <v>0.95</v>
      </c>
      <c r="L46" s="25">
        <f>+I46*K46</f>
        <v>0</v>
      </c>
      <c r="M46" s="15">
        <v>1</v>
      </c>
      <c r="N46" s="15">
        <v>1</v>
      </c>
      <c r="P46" s="25">
        <f>+L46*M46*N46</f>
        <v>0</v>
      </c>
      <c r="R46" s="4">
        <f t="shared" si="9"/>
        <v>0</v>
      </c>
      <c r="T46" s="6">
        <f>+R46*(assessment!$J$279*assessment!$E$3)</f>
        <v>0</v>
      </c>
      <c r="V46" s="7">
        <f>+T46/payroll!F46</f>
        <v>0</v>
      </c>
      <c r="X46" s="6">
        <f>IF(V46&lt;$X$2,T46, +payroll!F46 * $X$2)</f>
        <v>0</v>
      </c>
      <c r="Z46" s="6">
        <f>+T46-X46</f>
        <v>0</v>
      </c>
      <c r="AB46" t="e">
        <f>+X46/T46</f>
        <v>#DIV/0!</v>
      </c>
    </row>
    <row r="47" spans="1:28">
      <c r="A47" t="s">
        <v>68</v>
      </c>
      <c r="B47" t="s">
        <v>69</v>
      </c>
      <c r="D47" s="30">
        <v>2</v>
      </c>
      <c r="E47" s="30">
        <v>1</v>
      </c>
      <c r="F47" s="30">
        <v>5</v>
      </c>
      <c r="G47">
        <f>SUM(D47:F47)</f>
        <v>8</v>
      </c>
      <c r="I47" s="25">
        <f>AVERAGE(D47:F47)</f>
        <v>2.6666666666666665</v>
      </c>
      <c r="J47" s="7">
        <f>+IFR!AD47</f>
        <v>9.7931669164364795E-3</v>
      </c>
      <c r="K47" s="15">
        <f t="shared" si="8"/>
        <v>0.95</v>
      </c>
      <c r="L47" s="25">
        <f>+I47*K47</f>
        <v>2.5333333333333332</v>
      </c>
      <c r="M47" s="15">
        <v>1</v>
      </c>
      <c r="N47" s="15">
        <v>1</v>
      </c>
      <c r="P47" s="25">
        <f>+L47*M47*N47</f>
        <v>2.5333333333333332</v>
      </c>
      <c r="R47" s="4">
        <f t="shared" si="9"/>
        <v>3.4728489470641877E-4</v>
      </c>
      <c r="T47" s="6">
        <f>+R47*(assessment!$J$279*assessment!$E$3)</f>
        <v>2518.9315243110864</v>
      </c>
      <c r="V47" s="7">
        <f>+T47/payroll!F47</f>
        <v>1.3537938149693721E-4</v>
      </c>
      <c r="X47" s="6">
        <f>IF(V47&lt;$X$2,T47, +payroll!F47 * $X$2)</f>
        <v>2518.9315243110864</v>
      </c>
      <c r="Z47" s="6">
        <f>+T47-X47</f>
        <v>0</v>
      </c>
      <c r="AB47">
        <f>+X47/T47</f>
        <v>1</v>
      </c>
    </row>
    <row r="48" spans="1:28">
      <c r="A48" t="s">
        <v>70</v>
      </c>
      <c r="B48" t="s">
        <v>71</v>
      </c>
      <c r="D48" s="30">
        <v>0</v>
      </c>
      <c r="E48" s="30">
        <v>0</v>
      </c>
      <c r="F48" s="30">
        <v>0</v>
      </c>
      <c r="G48">
        <f>SUM(D48:F48)</f>
        <v>0</v>
      </c>
      <c r="I48" s="25">
        <f>AVERAGE(D48:F48)</f>
        <v>0</v>
      </c>
      <c r="J48" s="7">
        <f>+IFR!AD48</f>
        <v>0</v>
      </c>
      <c r="K48" s="15">
        <f t="shared" si="8"/>
        <v>0.95</v>
      </c>
      <c r="L48" s="25">
        <f>+I48*K48</f>
        <v>0</v>
      </c>
      <c r="M48" s="15">
        <v>1</v>
      </c>
      <c r="N48" s="15">
        <v>1</v>
      </c>
      <c r="P48" s="25">
        <f>+L48*M48*N48</f>
        <v>0</v>
      </c>
      <c r="R48" s="4">
        <f t="shared" si="9"/>
        <v>0</v>
      </c>
      <c r="T48" s="6">
        <f>+R48*(assessment!$J$279*assessment!$E$3)</f>
        <v>0</v>
      </c>
      <c r="V48" s="7">
        <f>+T48/payroll!F48</f>
        <v>0</v>
      </c>
      <c r="X48" s="6">
        <f>IF(V48&lt;$X$2,T48, +payroll!F48 * $X$2)</f>
        <v>0</v>
      </c>
      <c r="Z48" s="6">
        <f>+T48-X48</f>
        <v>0</v>
      </c>
      <c r="AB48" t="e">
        <f>+X48/T48</f>
        <v>#DIV/0!</v>
      </c>
    </row>
    <row r="49" spans="1:28">
      <c r="A49" t="s">
        <v>72</v>
      </c>
      <c r="B49" t="s">
        <v>73</v>
      </c>
      <c r="D49" s="30">
        <v>0</v>
      </c>
      <c r="E49" s="30">
        <v>0</v>
      </c>
      <c r="F49" s="30">
        <v>0</v>
      </c>
      <c r="G49">
        <f t="shared" si="0"/>
        <v>0</v>
      </c>
      <c r="I49" s="25">
        <f t="shared" si="6"/>
        <v>0</v>
      </c>
      <c r="J49" s="7">
        <f>+IFR!AD49</f>
        <v>0</v>
      </c>
      <c r="K49" s="15">
        <f t="shared" si="8"/>
        <v>0.95</v>
      </c>
      <c r="L49" s="25">
        <f t="shared" si="7"/>
        <v>0</v>
      </c>
      <c r="M49" s="15">
        <v>1</v>
      </c>
      <c r="N49" s="15">
        <v>1</v>
      </c>
      <c r="P49" s="25">
        <f t="shared" si="2"/>
        <v>0</v>
      </c>
      <c r="R49" s="4">
        <f t="shared" si="9"/>
        <v>0</v>
      </c>
      <c r="T49" s="6">
        <f>+R49*(assessment!$J$279*assessment!$E$3)</f>
        <v>0</v>
      </c>
      <c r="V49" s="7">
        <f>+T49/payroll!F49</f>
        <v>0</v>
      </c>
      <c r="X49" s="6">
        <f>IF(V49&lt;$X$2,T49, +payroll!F49 * $X$2)</f>
        <v>0</v>
      </c>
      <c r="Z49" s="6">
        <f t="shared" si="4"/>
        <v>0</v>
      </c>
      <c r="AB49" t="e">
        <f t="shared" si="5"/>
        <v>#DIV/0!</v>
      </c>
    </row>
    <row r="50" spans="1:28">
      <c r="A50" t="s">
        <v>74</v>
      </c>
      <c r="B50" t="s">
        <v>75</v>
      </c>
      <c r="D50" s="30">
        <v>0</v>
      </c>
      <c r="E50" s="30">
        <v>0</v>
      </c>
      <c r="F50" s="30">
        <v>0</v>
      </c>
      <c r="G50">
        <f t="shared" si="0"/>
        <v>0</v>
      </c>
      <c r="I50" s="25">
        <f t="shared" si="6"/>
        <v>0</v>
      </c>
      <c r="J50" s="7">
        <f>+IFR!AD50</f>
        <v>0</v>
      </c>
      <c r="K50" s="15">
        <f t="shared" si="8"/>
        <v>0.95</v>
      </c>
      <c r="L50" s="25">
        <f t="shared" si="7"/>
        <v>0</v>
      </c>
      <c r="M50" s="15">
        <v>1</v>
      </c>
      <c r="N50" s="15">
        <v>1</v>
      </c>
      <c r="P50" s="25">
        <f t="shared" si="2"/>
        <v>0</v>
      </c>
      <c r="R50" s="4">
        <f t="shared" si="9"/>
        <v>0</v>
      </c>
      <c r="T50" s="6">
        <f>+R50*(assessment!$J$279*assessment!$E$3)</f>
        <v>0</v>
      </c>
      <c r="V50" s="7">
        <f>+T50/payroll!F50</f>
        <v>0</v>
      </c>
      <c r="X50" s="6">
        <f>IF(V50&lt;$X$2,T50, +payroll!F50 * $X$2)</f>
        <v>0</v>
      </c>
      <c r="Z50" s="6">
        <f t="shared" si="4"/>
        <v>0</v>
      </c>
      <c r="AB50" t="e">
        <f t="shared" si="5"/>
        <v>#DIV/0!</v>
      </c>
    </row>
    <row r="51" spans="1:28">
      <c r="A51" t="s">
        <v>76</v>
      </c>
      <c r="B51" t="s">
        <v>77</v>
      </c>
      <c r="D51" s="30">
        <v>0</v>
      </c>
      <c r="E51" s="30">
        <v>1</v>
      </c>
      <c r="F51" s="30">
        <v>0</v>
      </c>
      <c r="G51">
        <f t="shared" si="0"/>
        <v>1</v>
      </c>
      <c r="I51" s="25">
        <f t="shared" si="6"/>
        <v>0.33333333333333331</v>
      </c>
      <c r="J51" s="7">
        <f>+IFR!AD51</f>
        <v>3.3333333333333335E-3</v>
      </c>
      <c r="K51" s="15">
        <f t="shared" si="8"/>
        <v>0.95</v>
      </c>
      <c r="L51" s="25">
        <f t="shared" si="7"/>
        <v>0.31666666666666665</v>
      </c>
      <c r="M51" s="15">
        <v>1</v>
      </c>
      <c r="N51" s="15">
        <v>1</v>
      </c>
      <c r="P51" s="25">
        <f t="shared" si="2"/>
        <v>0.31666666666666665</v>
      </c>
      <c r="R51" s="4">
        <f t="shared" si="9"/>
        <v>4.3410611838302346E-5</v>
      </c>
      <c r="T51" s="6">
        <f>+R51*(assessment!$J$279*assessment!$E$3)</f>
        <v>314.8664405388858</v>
      </c>
      <c r="V51" s="7">
        <f>+T51/payroll!F51</f>
        <v>1.7630980517049937E-4</v>
      </c>
      <c r="X51" s="6">
        <f>IF(V51&lt;$X$2,T51, +payroll!F51 * $X$2)</f>
        <v>314.8664405388858</v>
      </c>
      <c r="Z51" s="6">
        <f t="shared" si="4"/>
        <v>0</v>
      </c>
      <c r="AB51">
        <f t="shared" si="5"/>
        <v>1</v>
      </c>
    </row>
    <row r="52" spans="1:28">
      <c r="A52" t="s">
        <v>78</v>
      </c>
      <c r="B52" t="s">
        <v>79</v>
      </c>
      <c r="D52" s="30">
        <v>0</v>
      </c>
      <c r="E52" s="30">
        <v>0</v>
      </c>
      <c r="F52" s="30">
        <v>0</v>
      </c>
      <c r="G52">
        <f t="shared" si="0"/>
        <v>0</v>
      </c>
      <c r="I52" s="25">
        <f t="shared" si="6"/>
        <v>0</v>
      </c>
      <c r="J52" s="7">
        <f>+IFR!AD52</f>
        <v>0</v>
      </c>
      <c r="K52" s="15">
        <f t="shared" si="8"/>
        <v>0.95</v>
      </c>
      <c r="L52" s="25">
        <f t="shared" si="7"/>
        <v>0</v>
      </c>
      <c r="M52" s="15">
        <v>1</v>
      </c>
      <c r="N52" s="15">
        <v>1</v>
      </c>
      <c r="P52" s="25">
        <f t="shared" si="2"/>
        <v>0</v>
      </c>
      <c r="R52" s="4">
        <f t="shared" si="9"/>
        <v>0</v>
      </c>
      <c r="T52" s="6">
        <f>+R52*(assessment!$J$279*assessment!$E$3)</f>
        <v>0</v>
      </c>
      <c r="V52" s="7">
        <f>+T52/payroll!F52</f>
        <v>0</v>
      </c>
      <c r="X52" s="6">
        <f>IF(V52&lt;$X$2,T52, +payroll!F52 * $X$2)</f>
        <v>0</v>
      </c>
      <c r="Z52" s="6">
        <f t="shared" si="4"/>
        <v>0</v>
      </c>
      <c r="AB52" t="e">
        <f t="shared" si="5"/>
        <v>#DIV/0!</v>
      </c>
    </row>
    <row r="53" spans="1:28">
      <c r="A53" t="s">
        <v>80</v>
      </c>
      <c r="B53" t="s">
        <v>81</v>
      </c>
      <c r="D53" s="30">
        <v>0</v>
      </c>
      <c r="E53" s="30">
        <v>2</v>
      </c>
      <c r="F53" s="30">
        <v>1</v>
      </c>
      <c r="G53">
        <f t="shared" si="0"/>
        <v>3</v>
      </c>
      <c r="I53" s="25">
        <f t="shared" si="6"/>
        <v>1</v>
      </c>
      <c r="J53" s="7">
        <f>+IFR!AD53</f>
        <v>1.0440328557734932E-2</v>
      </c>
      <c r="K53" s="15">
        <f t="shared" si="8"/>
        <v>0.95</v>
      </c>
      <c r="L53" s="25">
        <f t="shared" si="7"/>
        <v>0.95</v>
      </c>
      <c r="M53" s="15">
        <v>1</v>
      </c>
      <c r="N53" s="15">
        <v>1</v>
      </c>
      <c r="P53" s="25">
        <f t="shared" si="2"/>
        <v>0.95</v>
      </c>
      <c r="R53" s="4">
        <f t="shared" si="9"/>
        <v>1.3023183551490704E-4</v>
      </c>
      <c r="T53" s="6">
        <f>+R53*(assessment!$J$279*assessment!$E$3)</f>
        <v>944.59932161665733</v>
      </c>
      <c r="V53" s="7">
        <f>+T53/payroll!F53</f>
        <v>1.2286795578668192E-4</v>
      </c>
      <c r="X53" s="6">
        <f>IF(V53&lt;$X$2,T53, +payroll!F53 * $X$2)</f>
        <v>944.59932161665733</v>
      </c>
      <c r="Z53" s="6">
        <f t="shared" si="4"/>
        <v>0</v>
      </c>
      <c r="AB53">
        <f t="shared" si="5"/>
        <v>1</v>
      </c>
    </row>
    <row r="54" spans="1:28">
      <c r="A54" t="s">
        <v>82</v>
      </c>
      <c r="B54" t="s">
        <v>512</v>
      </c>
      <c r="D54" s="30">
        <v>4</v>
      </c>
      <c r="E54" s="30">
        <v>1</v>
      </c>
      <c r="F54" s="30">
        <v>3</v>
      </c>
      <c r="G54">
        <f t="shared" si="0"/>
        <v>8</v>
      </c>
      <c r="I54" s="25">
        <f t="shared" si="6"/>
        <v>2.6666666666666665</v>
      </c>
      <c r="J54" s="7">
        <f>+IFR!AD54</f>
        <v>7.9125580568704182E-3</v>
      </c>
      <c r="K54" s="15">
        <f t="shared" si="8"/>
        <v>0.95</v>
      </c>
      <c r="L54" s="25">
        <f t="shared" si="7"/>
        <v>2.5333333333333332</v>
      </c>
      <c r="M54" s="15">
        <v>1</v>
      </c>
      <c r="N54" s="15">
        <v>1</v>
      </c>
      <c r="P54" s="25">
        <f t="shared" si="2"/>
        <v>2.5333333333333332</v>
      </c>
      <c r="R54" s="4">
        <f t="shared" si="9"/>
        <v>3.4728489470641877E-4</v>
      </c>
      <c r="T54" s="6">
        <f>+R54*(assessment!$J$279*assessment!$E$3)</f>
        <v>2518.9315243110864</v>
      </c>
      <c r="V54" s="7">
        <f>+T54/payroll!F54</f>
        <v>1.3656600179894171E-4</v>
      </c>
      <c r="X54" s="6">
        <f>IF(V54&lt;$X$2,T54, +payroll!F54 * $X$2)</f>
        <v>2518.9315243110864</v>
      </c>
      <c r="Z54" s="6">
        <f t="shared" si="4"/>
        <v>0</v>
      </c>
      <c r="AB54">
        <f t="shared" si="5"/>
        <v>1</v>
      </c>
    </row>
    <row r="55" spans="1:28">
      <c r="A55" t="s">
        <v>83</v>
      </c>
      <c r="B55" t="s">
        <v>84</v>
      </c>
      <c r="D55" s="30">
        <v>0</v>
      </c>
      <c r="E55" s="30">
        <v>0</v>
      </c>
      <c r="F55" s="30">
        <v>0</v>
      </c>
      <c r="G55">
        <f t="shared" si="0"/>
        <v>0</v>
      </c>
      <c r="I55" s="25">
        <f t="shared" si="6"/>
        <v>0</v>
      </c>
      <c r="J55" s="7">
        <f>+IFR!AD55</f>
        <v>0</v>
      </c>
      <c r="K55" s="15">
        <f t="shared" si="8"/>
        <v>0.95</v>
      </c>
      <c r="L55" s="25">
        <f t="shared" si="7"/>
        <v>0</v>
      </c>
      <c r="M55" s="15">
        <v>1</v>
      </c>
      <c r="N55" s="15">
        <v>1</v>
      </c>
      <c r="P55" s="25">
        <f t="shared" si="2"/>
        <v>0</v>
      </c>
      <c r="R55" s="4">
        <f t="shared" si="9"/>
        <v>0</v>
      </c>
      <c r="T55" s="6">
        <f>+R55*(assessment!$J$279*assessment!$E$3)</f>
        <v>0</v>
      </c>
      <c r="V55" s="7">
        <f>+T55/payroll!F55</f>
        <v>0</v>
      </c>
      <c r="X55" s="6">
        <f>IF(V55&lt;$X$2,T55, +payroll!F55 * $X$2)</f>
        <v>0</v>
      </c>
      <c r="Z55" s="6">
        <f t="shared" si="4"/>
        <v>0</v>
      </c>
      <c r="AB55" t="e">
        <f t="shared" si="5"/>
        <v>#DIV/0!</v>
      </c>
    </row>
    <row r="56" spans="1:28">
      <c r="A56" t="s">
        <v>85</v>
      </c>
      <c r="B56" t="s">
        <v>86</v>
      </c>
      <c r="D56" s="30">
        <v>50</v>
      </c>
      <c r="E56" s="30">
        <v>39</v>
      </c>
      <c r="F56" s="30">
        <v>30</v>
      </c>
      <c r="G56">
        <f t="shared" ref="G56:G102" si="10">SUM(D56:F56)</f>
        <v>119</v>
      </c>
      <c r="I56" s="25">
        <f t="shared" ref="I56:I102" si="11">AVERAGE(D56:F56)</f>
        <v>39.666666666666664</v>
      </c>
      <c r="J56" s="7">
        <f>+IFR!AD56</f>
        <v>6.0135916318000637E-2</v>
      </c>
      <c r="K56" s="15">
        <f t="shared" si="8"/>
        <v>1</v>
      </c>
      <c r="L56" s="25">
        <f t="shared" ref="L56:L102" si="12">+I56*K56</f>
        <v>39.666666666666664</v>
      </c>
      <c r="M56" s="15">
        <v>1</v>
      </c>
      <c r="N56" s="15">
        <v>1</v>
      </c>
      <c r="P56" s="25">
        <f t="shared" ref="P56:P102" si="13">+L56*M56*N56</f>
        <v>39.666666666666664</v>
      </c>
      <c r="R56" s="4">
        <f t="shared" si="9"/>
        <v>5.4377503250083985E-3</v>
      </c>
      <c r="T56" s="6">
        <f>+R56*(assessment!$J$279*assessment!$E$3)</f>
        <v>39441.164656976216</v>
      </c>
      <c r="V56" s="7">
        <f>+T56/payroll!F56</f>
        <v>1.5597117608298096E-3</v>
      </c>
      <c r="X56" s="6">
        <f>IF(V56&lt;$X$2,T56, +payroll!F56 * $X$2)</f>
        <v>39441.164656976216</v>
      </c>
      <c r="Z56" s="6">
        <f t="shared" ref="Z56:Z102" si="14">+T56-X56</f>
        <v>0</v>
      </c>
      <c r="AB56">
        <f t="shared" ref="AB56:AB102" si="15">+X56/T56</f>
        <v>1</v>
      </c>
    </row>
    <row r="57" spans="1:28">
      <c r="A57" t="s">
        <v>87</v>
      </c>
      <c r="B57" t="s">
        <v>88</v>
      </c>
      <c r="D57" s="30">
        <v>2</v>
      </c>
      <c r="E57" s="30">
        <v>5</v>
      </c>
      <c r="F57" s="30">
        <v>4</v>
      </c>
      <c r="G57">
        <f t="shared" si="10"/>
        <v>11</v>
      </c>
      <c r="I57" s="25">
        <f t="shared" si="11"/>
        <v>3.6666666666666665</v>
      </c>
      <c r="J57" s="7">
        <f>+IFR!AD57</f>
        <v>1.2408586429910462E-2</v>
      </c>
      <c r="K57" s="15">
        <f t="shared" si="8"/>
        <v>0.95</v>
      </c>
      <c r="L57" s="25">
        <f t="shared" si="12"/>
        <v>3.4833333333333329</v>
      </c>
      <c r="M57" s="15">
        <v>1</v>
      </c>
      <c r="N57" s="15">
        <v>1</v>
      </c>
      <c r="P57" s="25">
        <f t="shared" si="13"/>
        <v>3.4833333333333329</v>
      </c>
      <c r="R57" s="4">
        <f t="shared" si="9"/>
        <v>4.7751673022132578E-4</v>
      </c>
      <c r="T57" s="6">
        <f>+R57*(assessment!$J$279*assessment!$E$3)</f>
        <v>3463.5308459277435</v>
      </c>
      <c r="V57" s="7">
        <f>+T57/payroll!F57</f>
        <v>2.7391402081601275E-4</v>
      </c>
      <c r="X57" s="6">
        <f>IF(V57&lt;$X$2,T57, +payroll!F57 * $X$2)</f>
        <v>3463.5308459277435</v>
      </c>
      <c r="Z57" s="6">
        <f t="shared" si="14"/>
        <v>0</v>
      </c>
      <c r="AB57">
        <f t="shared" si="15"/>
        <v>1</v>
      </c>
    </row>
    <row r="58" spans="1:28">
      <c r="A58" t="s">
        <v>89</v>
      </c>
      <c r="B58" t="s">
        <v>90</v>
      </c>
      <c r="D58" s="30">
        <v>529</v>
      </c>
      <c r="E58" s="30">
        <v>392</v>
      </c>
      <c r="F58" s="30">
        <v>431</v>
      </c>
      <c r="G58">
        <f t="shared" si="10"/>
        <v>1352</v>
      </c>
      <c r="I58" s="25">
        <f t="shared" si="11"/>
        <v>450.66666666666669</v>
      </c>
      <c r="J58" s="7">
        <f>+IFR!AD58</f>
        <v>5.3441357473168326E-2</v>
      </c>
      <c r="K58" s="15">
        <f t="shared" si="8"/>
        <v>1</v>
      </c>
      <c r="L58" s="25">
        <f t="shared" si="12"/>
        <v>450.66666666666669</v>
      </c>
      <c r="M58" s="15">
        <v>1</v>
      </c>
      <c r="N58" s="15">
        <v>1</v>
      </c>
      <c r="P58" s="25">
        <f t="shared" si="13"/>
        <v>450.66666666666669</v>
      </c>
      <c r="R58" s="4">
        <f t="shared" si="9"/>
        <v>6.1780154953036605E-2</v>
      </c>
      <c r="T58" s="6">
        <f>+R58*(assessment!$J$279*assessment!$E$3)</f>
        <v>448104.6606406038</v>
      </c>
      <c r="V58" s="7">
        <f>+T58/payroll!F58</f>
        <v>1.2439300786318875E-3</v>
      </c>
      <c r="X58" s="6">
        <f>IF(V58&lt;$X$2,T58, +payroll!F58 * $X$2)</f>
        <v>448104.6606406038</v>
      </c>
      <c r="Z58" s="6">
        <f t="shared" si="14"/>
        <v>0</v>
      </c>
      <c r="AB58">
        <f t="shared" si="15"/>
        <v>1</v>
      </c>
    </row>
    <row r="59" spans="1:28">
      <c r="A59" t="s">
        <v>91</v>
      </c>
      <c r="B59" t="s">
        <v>92</v>
      </c>
      <c r="D59" s="30">
        <v>0</v>
      </c>
      <c r="E59" s="30">
        <v>1</v>
      </c>
      <c r="F59" s="30">
        <v>2</v>
      </c>
      <c r="G59">
        <f t="shared" si="10"/>
        <v>3</v>
      </c>
      <c r="I59" s="25">
        <f t="shared" si="11"/>
        <v>1</v>
      </c>
      <c r="J59" s="7">
        <f>+IFR!AD59</f>
        <v>1.3333333333333334E-2</v>
      </c>
      <c r="K59" s="15">
        <f t="shared" si="8"/>
        <v>0.95</v>
      </c>
      <c r="L59" s="25">
        <f t="shared" si="12"/>
        <v>0.95</v>
      </c>
      <c r="M59" s="15">
        <v>1</v>
      </c>
      <c r="N59" s="15">
        <v>1</v>
      </c>
      <c r="P59" s="25">
        <f t="shared" si="13"/>
        <v>0.95</v>
      </c>
      <c r="R59" s="4">
        <f t="shared" si="9"/>
        <v>1.3023183551490704E-4</v>
      </c>
      <c r="T59" s="6">
        <f>+R59*(assessment!$J$279*assessment!$E$3)</f>
        <v>944.59932161665733</v>
      </c>
      <c r="V59" s="7">
        <f>+T59/payroll!F59</f>
        <v>4.7815321243495742E-4</v>
      </c>
      <c r="X59" s="6">
        <f>IF(V59&lt;$X$2,T59, +payroll!F59 * $X$2)</f>
        <v>944.59932161665733</v>
      </c>
      <c r="Z59" s="6">
        <f t="shared" si="14"/>
        <v>0</v>
      </c>
      <c r="AB59">
        <f t="shared" si="15"/>
        <v>1</v>
      </c>
    </row>
    <row r="60" spans="1:28">
      <c r="A60" t="s">
        <v>93</v>
      </c>
      <c r="B60" t="s">
        <v>94</v>
      </c>
      <c r="D60" s="30">
        <v>0</v>
      </c>
      <c r="E60" s="30">
        <v>0</v>
      </c>
      <c r="F60" s="30">
        <v>0</v>
      </c>
      <c r="G60">
        <f t="shared" si="10"/>
        <v>0</v>
      </c>
      <c r="I60" s="25">
        <f t="shared" si="11"/>
        <v>0</v>
      </c>
      <c r="J60" s="7">
        <f>+IFR!AD60</f>
        <v>0</v>
      </c>
      <c r="K60" s="15">
        <f t="shared" si="8"/>
        <v>0.95</v>
      </c>
      <c r="L60" s="25">
        <f t="shared" si="12"/>
        <v>0</v>
      </c>
      <c r="M60" s="15">
        <v>1</v>
      </c>
      <c r="N60" s="15">
        <v>1</v>
      </c>
      <c r="P60" s="25">
        <f t="shared" si="13"/>
        <v>0</v>
      </c>
      <c r="R60" s="4">
        <f t="shared" si="9"/>
        <v>0</v>
      </c>
      <c r="T60" s="6">
        <f>+R60*(assessment!$J$279*assessment!$E$3)</f>
        <v>0</v>
      </c>
      <c r="V60" s="7">
        <f>+T60/payroll!F60</f>
        <v>0</v>
      </c>
      <c r="X60" s="6">
        <f>IF(V60&lt;$X$2,T60, +payroll!F60 * $X$2)</f>
        <v>0</v>
      </c>
      <c r="Z60" s="6">
        <f t="shared" si="14"/>
        <v>0</v>
      </c>
      <c r="AB60" t="e">
        <f t="shared" si="15"/>
        <v>#DIV/0!</v>
      </c>
    </row>
    <row r="61" spans="1:28">
      <c r="A61" t="s">
        <v>95</v>
      </c>
      <c r="B61" t="s">
        <v>96</v>
      </c>
      <c r="D61" s="30">
        <v>0</v>
      </c>
      <c r="E61" s="30">
        <v>0</v>
      </c>
      <c r="F61" s="30">
        <v>0</v>
      </c>
      <c r="G61">
        <f t="shared" si="10"/>
        <v>0</v>
      </c>
      <c r="I61" s="25">
        <f t="shared" si="11"/>
        <v>0</v>
      </c>
      <c r="J61" s="7">
        <f>+IFR!AD61</f>
        <v>0</v>
      </c>
      <c r="K61" s="15">
        <f t="shared" si="8"/>
        <v>0.95</v>
      </c>
      <c r="L61" s="25">
        <f t="shared" si="12"/>
        <v>0</v>
      </c>
      <c r="M61" s="15">
        <v>1</v>
      </c>
      <c r="N61" s="15">
        <v>1</v>
      </c>
      <c r="P61" s="25">
        <f t="shared" si="13"/>
        <v>0</v>
      </c>
      <c r="R61" s="4">
        <f t="shared" si="9"/>
        <v>0</v>
      </c>
      <c r="T61" s="6">
        <f>+R61*(assessment!$J$279*assessment!$E$3)</f>
        <v>0</v>
      </c>
      <c r="V61" s="7">
        <f>+T61/payroll!F61</f>
        <v>0</v>
      </c>
      <c r="X61" s="6">
        <f>IF(V61&lt;$X$2,T61, +payroll!F61 * $X$2)</f>
        <v>0</v>
      </c>
      <c r="Z61" s="6">
        <f t="shared" si="14"/>
        <v>0</v>
      </c>
      <c r="AB61" t="e">
        <f t="shared" si="15"/>
        <v>#DIV/0!</v>
      </c>
    </row>
    <row r="62" spans="1:28">
      <c r="A62" t="s">
        <v>504</v>
      </c>
      <c r="B62" t="s">
        <v>505</v>
      </c>
      <c r="D62" s="30">
        <v>2</v>
      </c>
      <c r="E62" s="30">
        <v>9</v>
      </c>
      <c r="F62" s="30">
        <v>5</v>
      </c>
      <c r="G62">
        <f>SUM(D62:F62)</f>
        <v>16</v>
      </c>
      <c r="I62" s="25">
        <f>AVERAGE(D62:F62)</f>
        <v>5.333333333333333</v>
      </c>
      <c r="J62" s="7">
        <f>+IFR!AD62</f>
        <v>3.6970446913102889E-2</v>
      </c>
      <c r="K62" s="15">
        <f t="shared" si="8"/>
        <v>1</v>
      </c>
      <c r="L62" s="25">
        <f>+I62*K62</f>
        <v>5.333333333333333</v>
      </c>
      <c r="M62" s="15">
        <v>1</v>
      </c>
      <c r="N62" s="15">
        <v>1</v>
      </c>
      <c r="P62" s="25">
        <f>+L62*M62*N62</f>
        <v>5.333333333333333</v>
      </c>
      <c r="R62" s="4">
        <f t="shared" si="9"/>
        <v>7.3112609411877627E-4</v>
      </c>
      <c r="T62" s="6">
        <f>+R62*(assessment!$J$279*assessment!$E$3)</f>
        <v>5303.0137353917598</v>
      </c>
      <c r="V62" s="7">
        <f>+T62/payroll!F62</f>
        <v>7.9725223592617934E-4</v>
      </c>
      <c r="X62" s="6">
        <f>IF(V62&lt;$X$2,T62, +payroll!F62 * $X$2)</f>
        <v>5303.0137353917598</v>
      </c>
      <c r="Z62" s="6">
        <f>+T62-X62</f>
        <v>0</v>
      </c>
      <c r="AB62">
        <f>+X62/T62</f>
        <v>1</v>
      </c>
    </row>
    <row r="63" spans="1:28">
      <c r="A63" t="s">
        <v>97</v>
      </c>
      <c r="B63" t="s">
        <v>506</v>
      </c>
      <c r="D63" s="30">
        <v>0</v>
      </c>
      <c r="E63" s="30">
        <v>0</v>
      </c>
      <c r="F63" s="30">
        <v>0</v>
      </c>
      <c r="G63">
        <f t="shared" si="10"/>
        <v>0</v>
      </c>
      <c r="I63" s="25">
        <f t="shared" si="11"/>
        <v>0</v>
      </c>
      <c r="J63" s="7">
        <f>+IFR!AD63</f>
        <v>0</v>
      </c>
      <c r="K63" s="15">
        <f t="shared" si="8"/>
        <v>0.95</v>
      </c>
      <c r="L63" s="25">
        <f t="shared" si="12"/>
        <v>0</v>
      </c>
      <c r="M63" s="15">
        <v>1</v>
      </c>
      <c r="N63" s="15">
        <v>1</v>
      </c>
      <c r="P63" s="25">
        <f t="shared" si="13"/>
        <v>0</v>
      </c>
      <c r="R63" s="4">
        <f t="shared" ref="R63:R81" si="16">+P63/$P$269</f>
        <v>0</v>
      </c>
      <c r="T63" s="6">
        <f>+R63*(assessment!$J$279*assessment!$E$3)</f>
        <v>0</v>
      </c>
      <c r="V63" s="7">
        <f>+T63/payroll!F63</f>
        <v>0</v>
      </c>
      <c r="X63" s="6">
        <f>IF(V63&lt;$X$2,T63, +payroll!F63 * $X$2)</f>
        <v>0</v>
      </c>
      <c r="Z63" s="6">
        <f t="shared" si="14"/>
        <v>0</v>
      </c>
      <c r="AB63" t="e">
        <f t="shared" si="15"/>
        <v>#DIV/0!</v>
      </c>
    </row>
    <row r="64" spans="1:28">
      <c r="A64" t="s">
        <v>98</v>
      </c>
      <c r="B64" t="s">
        <v>99</v>
      </c>
      <c r="D64" s="30">
        <v>0</v>
      </c>
      <c r="E64" s="30">
        <v>0</v>
      </c>
      <c r="F64" s="30">
        <v>1</v>
      </c>
      <c r="G64">
        <f t="shared" si="10"/>
        <v>1</v>
      </c>
      <c r="I64" s="25">
        <f t="shared" si="11"/>
        <v>0.33333333333333331</v>
      </c>
      <c r="J64" s="7">
        <f>+IFR!AD64</f>
        <v>2.8286066385073585E-3</v>
      </c>
      <c r="K64" s="15">
        <f t="shared" si="8"/>
        <v>0.95</v>
      </c>
      <c r="L64" s="25">
        <f t="shared" si="12"/>
        <v>0.31666666666666665</v>
      </c>
      <c r="M64" s="15">
        <v>1</v>
      </c>
      <c r="N64" s="15">
        <v>1</v>
      </c>
      <c r="P64" s="25">
        <f t="shared" si="13"/>
        <v>0.31666666666666665</v>
      </c>
      <c r="R64" s="4">
        <f t="shared" si="16"/>
        <v>4.3410611838302346E-5</v>
      </c>
      <c r="T64" s="6">
        <f>+R64*(assessment!$J$279*assessment!$E$3)</f>
        <v>314.8664405388858</v>
      </c>
      <c r="V64" s="7">
        <f>+T64/payroll!F64</f>
        <v>2.5757539224238182E-5</v>
      </c>
      <c r="X64" s="6">
        <f>IF(V64&lt;$X$2,T64, +payroll!F64 * $X$2)</f>
        <v>314.8664405388858</v>
      </c>
      <c r="Z64" s="6">
        <f t="shared" si="14"/>
        <v>0</v>
      </c>
      <c r="AB64">
        <f t="shared" si="15"/>
        <v>1</v>
      </c>
    </row>
    <row r="65" spans="1:28">
      <c r="A65" t="s">
        <v>100</v>
      </c>
      <c r="B65" t="s">
        <v>101</v>
      </c>
      <c r="D65" s="30">
        <v>2</v>
      </c>
      <c r="E65" s="30">
        <v>6</v>
      </c>
      <c r="F65" s="30">
        <v>6</v>
      </c>
      <c r="G65">
        <f t="shared" si="10"/>
        <v>14</v>
      </c>
      <c r="I65" s="25">
        <f t="shared" si="11"/>
        <v>4.666666666666667</v>
      </c>
      <c r="J65" s="7">
        <f>+IFR!AD65</f>
        <v>1.4757632516074835E-2</v>
      </c>
      <c r="K65" s="15">
        <f t="shared" si="8"/>
        <v>0.95</v>
      </c>
      <c r="L65" s="25">
        <f t="shared" si="12"/>
        <v>4.4333333333333336</v>
      </c>
      <c r="M65" s="15">
        <v>1</v>
      </c>
      <c r="N65" s="15">
        <v>1</v>
      </c>
      <c r="P65" s="25">
        <f t="shared" si="13"/>
        <v>4.4333333333333336</v>
      </c>
      <c r="R65" s="4">
        <f t="shared" si="16"/>
        <v>6.0774856573623289E-4</v>
      </c>
      <c r="T65" s="6">
        <f>+R65*(assessment!$J$279*assessment!$E$3)</f>
        <v>4408.130167544401</v>
      </c>
      <c r="V65" s="7">
        <f>+T65/payroll!F65</f>
        <v>2.6290783567927328E-4</v>
      </c>
      <c r="X65" s="6">
        <f>IF(V65&lt;$X$2,T65, +payroll!F65 * $X$2)</f>
        <v>4408.130167544401</v>
      </c>
      <c r="Z65" s="6">
        <f t="shared" si="14"/>
        <v>0</v>
      </c>
      <c r="AB65">
        <f t="shared" si="15"/>
        <v>1</v>
      </c>
    </row>
    <row r="66" spans="1:28">
      <c r="A66" t="s">
        <v>102</v>
      </c>
      <c r="B66" t="s">
        <v>103</v>
      </c>
      <c r="D66" s="30">
        <v>18</v>
      </c>
      <c r="E66" s="30">
        <v>13</v>
      </c>
      <c r="F66" s="30">
        <v>17</v>
      </c>
      <c r="G66">
        <f t="shared" si="10"/>
        <v>48</v>
      </c>
      <c r="I66" s="25">
        <f t="shared" si="11"/>
        <v>16</v>
      </c>
      <c r="J66" s="7">
        <f>+IFR!AD66</f>
        <v>1.0277005335799021E-2</v>
      </c>
      <c r="K66" s="15">
        <f t="shared" ref="K66:K132" si="17">IF(+J66&lt;$E$272,$I$272,IF(J66&gt;$E$274,$I$274,$I$273))</f>
        <v>0.95</v>
      </c>
      <c r="L66" s="25">
        <f t="shared" si="12"/>
        <v>15.2</v>
      </c>
      <c r="M66" s="15">
        <v>1</v>
      </c>
      <c r="N66" s="15">
        <v>1</v>
      </c>
      <c r="P66" s="25">
        <f t="shared" si="13"/>
        <v>15.2</v>
      </c>
      <c r="R66" s="4">
        <f t="shared" si="16"/>
        <v>2.0837093682385126E-3</v>
      </c>
      <c r="T66" s="6">
        <f>+R66*(assessment!$J$279*assessment!$E$3)</f>
        <v>15113.589145866517</v>
      </c>
      <c r="V66" s="7">
        <f>+T66/payroll!F66</f>
        <v>2.0332390043116205E-4</v>
      </c>
      <c r="X66" s="6">
        <f>IF(V66&lt;$X$2,T66, +payroll!F66 * $X$2)</f>
        <v>15113.589145866517</v>
      </c>
      <c r="Z66" s="6">
        <f t="shared" si="14"/>
        <v>0</v>
      </c>
      <c r="AB66">
        <f t="shared" si="15"/>
        <v>1</v>
      </c>
    </row>
    <row r="67" spans="1:28">
      <c r="A67" t="s">
        <v>104</v>
      </c>
      <c r="B67" t="s">
        <v>554</v>
      </c>
      <c r="D67" s="30">
        <v>2</v>
      </c>
      <c r="E67" s="30">
        <v>4</v>
      </c>
      <c r="F67" s="30">
        <v>1</v>
      </c>
      <c r="G67">
        <f t="shared" si="10"/>
        <v>7</v>
      </c>
      <c r="I67" s="25">
        <f t="shared" si="11"/>
        <v>2.3333333333333335</v>
      </c>
      <c r="J67" s="7">
        <f>+IFR!AD67</f>
        <v>3.2047956406028037E-3</v>
      </c>
      <c r="K67" s="15">
        <f t="shared" si="17"/>
        <v>0.95</v>
      </c>
      <c r="L67" s="25">
        <f t="shared" si="12"/>
        <v>2.2166666666666668</v>
      </c>
      <c r="M67" s="15">
        <v>1</v>
      </c>
      <c r="N67" s="15">
        <v>1</v>
      </c>
      <c r="P67" s="25">
        <f t="shared" si="13"/>
        <v>2.2166666666666668</v>
      </c>
      <c r="R67" s="4">
        <f t="shared" si="16"/>
        <v>3.0387428286811645E-4</v>
      </c>
      <c r="T67" s="6">
        <f>+R67*(assessment!$J$279*assessment!$E$3)</f>
        <v>2204.0650837722005</v>
      </c>
      <c r="V67" s="7">
        <f>+T67/payroll!F67</f>
        <v>6.1943855560980338E-5</v>
      </c>
      <c r="X67" s="6">
        <f>IF(V67&lt;$X$2,T67, +payroll!F67 * $X$2)</f>
        <v>2204.0650837722005</v>
      </c>
      <c r="Z67" s="6">
        <f t="shared" si="14"/>
        <v>0</v>
      </c>
      <c r="AB67">
        <f t="shared" si="15"/>
        <v>1</v>
      </c>
    </row>
    <row r="68" spans="1:28">
      <c r="A68" t="s">
        <v>105</v>
      </c>
      <c r="B68" t="s">
        <v>106</v>
      </c>
      <c r="D68" s="30">
        <v>0</v>
      </c>
      <c r="E68" s="30">
        <v>0</v>
      </c>
      <c r="F68" s="30">
        <v>0</v>
      </c>
      <c r="G68">
        <f t="shared" si="10"/>
        <v>0</v>
      </c>
      <c r="I68" s="25">
        <f t="shared" si="11"/>
        <v>0</v>
      </c>
      <c r="J68" s="7">
        <f>+IFR!AD68</f>
        <v>0</v>
      </c>
      <c r="K68" s="15">
        <f t="shared" si="17"/>
        <v>0.95</v>
      </c>
      <c r="L68" s="25">
        <f t="shared" si="12"/>
        <v>0</v>
      </c>
      <c r="M68" s="15">
        <v>1</v>
      </c>
      <c r="N68" s="15">
        <v>1</v>
      </c>
      <c r="P68" s="25">
        <f t="shared" si="13"/>
        <v>0</v>
      </c>
      <c r="R68" s="4">
        <f t="shared" si="16"/>
        <v>0</v>
      </c>
      <c r="T68" s="6">
        <f>+R68*(assessment!$J$279*assessment!$E$3)</f>
        <v>0</v>
      </c>
      <c r="V68" s="7">
        <f>+T68/payroll!F68</f>
        <v>0</v>
      </c>
      <c r="X68" s="6">
        <f>IF(V68&lt;$X$2,T68, +payroll!F68 * $X$2)</f>
        <v>0</v>
      </c>
      <c r="Z68" s="6">
        <f t="shared" si="14"/>
        <v>0</v>
      </c>
      <c r="AB68" t="e">
        <f t="shared" si="15"/>
        <v>#DIV/0!</v>
      </c>
    </row>
    <row r="69" spans="1:28">
      <c r="A69" t="s">
        <v>107</v>
      </c>
      <c r="B69" t="s">
        <v>108</v>
      </c>
      <c r="D69" s="30">
        <v>1</v>
      </c>
      <c r="E69" s="30">
        <v>0</v>
      </c>
      <c r="F69" s="30">
        <v>0</v>
      </c>
      <c r="G69">
        <f t="shared" si="10"/>
        <v>1</v>
      </c>
      <c r="I69" s="25">
        <f t="shared" si="11"/>
        <v>0.33333333333333331</v>
      </c>
      <c r="J69" s="7">
        <f>+IFR!AD69</f>
        <v>1.6666666666666668E-3</v>
      </c>
      <c r="K69" s="15">
        <f t="shared" si="17"/>
        <v>0.95</v>
      </c>
      <c r="L69" s="25">
        <f t="shared" si="12"/>
        <v>0.31666666666666665</v>
      </c>
      <c r="M69" s="15">
        <v>1</v>
      </c>
      <c r="N69" s="15">
        <v>1</v>
      </c>
      <c r="P69" s="25">
        <f t="shared" si="13"/>
        <v>0.31666666666666665</v>
      </c>
      <c r="R69" s="4">
        <f t="shared" si="16"/>
        <v>4.3410611838302346E-5</v>
      </c>
      <c r="T69" s="6">
        <f>+R69*(assessment!$J$279*assessment!$E$3)</f>
        <v>314.8664405388858</v>
      </c>
      <c r="V69" s="7">
        <f>+T69/payroll!F69</f>
        <v>1.4084361767577658E-4</v>
      </c>
      <c r="X69" s="6">
        <f>IF(V69&lt;$X$2,T69, +payroll!F69 * $X$2)</f>
        <v>314.8664405388858</v>
      </c>
      <c r="Z69" s="6">
        <f t="shared" si="14"/>
        <v>0</v>
      </c>
      <c r="AB69">
        <f t="shared" si="15"/>
        <v>1</v>
      </c>
    </row>
    <row r="70" spans="1:28">
      <c r="A70" t="s">
        <v>109</v>
      </c>
      <c r="B70" t="s">
        <v>110</v>
      </c>
      <c r="D70" s="30">
        <v>32</v>
      </c>
      <c r="E70" s="30">
        <v>27</v>
      </c>
      <c r="F70" s="30">
        <v>25</v>
      </c>
      <c r="G70">
        <f t="shared" si="10"/>
        <v>84</v>
      </c>
      <c r="I70" s="25">
        <f t="shared" si="11"/>
        <v>28</v>
      </c>
      <c r="J70" s="7">
        <f>+IFR!AD70</f>
        <v>4.2385856055638028E-2</v>
      </c>
      <c r="K70" s="15">
        <f t="shared" si="17"/>
        <v>1</v>
      </c>
      <c r="L70" s="25">
        <f t="shared" si="12"/>
        <v>28</v>
      </c>
      <c r="M70" s="15">
        <v>1</v>
      </c>
      <c r="N70" s="15">
        <v>1</v>
      </c>
      <c r="P70" s="25">
        <f t="shared" si="13"/>
        <v>28</v>
      </c>
      <c r="R70" s="4">
        <f t="shared" si="16"/>
        <v>3.8384119941235759E-3</v>
      </c>
      <c r="T70" s="6">
        <f>+R70*(assessment!$J$279*assessment!$E$3)</f>
        <v>27840.822110806745</v>
      </c>
      <c r="V70" s="7">
        <f>+T70/payroll!F70</f>
        <v>9.0306386869463062E-4</v>
      </c>
      <c r="X70" s="6">
        <f>IF(V70&lt;$X$2,T70, +payroll!F70 * $X$2)</f>
        <v>27840.822110806745</v>
      </c>
      <c r="Z70" s="6">
        <f t="shared" si="14"/>
        <v>0</v>
      </c>
      <c r="AB70">
        <f t="shared" si="15"/>
        <v>1</v>
      </c>
    </row>
    <row r="71" spans="1:28">
      <c r="A71" t="s">
        <v>111</v>
      </c>
      <c r="B71" t="s">
        <v>112</v>
      </c>
      <c r="D71" s="30">
        <v>1</v>
      </c>
      <c r="E71" s="30">
        <v>1</v>
      </c>
      <c r="F71" s="30">
        <v>0</v>
      </c>
      <c r="G71">
        <f t="shared" si="10"/>
        <v>2</v>
      </c>
      <c r="I71" s="25">
        <f t="shared" si="11"/>
        <v>0.66666666666666663</v>
      </c>
      <c r="J71" s="7">
        <f>+IFR!AD71</f>
        <v>5.0000000000000001E-3</v>
      </c>
      <c r="K71" s="15">
        <f t="shared" si="17"/>
        <v>0.95</v>
      </c>
      <c r="L71" s="25">
        <f t="shared" si="12"/>
        <v>0.6333333333333333</v>
      </c>
      <c r="M71" s="15">
        <v>1</v>
      </c>
      <c r="N71" s="15">
        <v>1</v>
      </c>
      <c r="P71" s="25">
        <f t="shared" si="13"/>
        <v>0.6333333333333333</v>
      </c>
      <c r="R71" s="4">
        <f t="shared" si="16"/>
        <v>8.6821223676604691E-5</v>
      </c>
      <c r="T71" s="6">
        <f>+R71*(assessment!$J$279*assessment!$E$3)</f>
        <v>629.73288107777159</v>
      </c>
      <c r="V71" s="7">
        <f>+T71/payroll!F71</f>
        <v>4.6128499168141186E-4</v>
      </c>
      <c r="X71" s="6">
        <f>IF(V71&lt;$X$2,T71, +payroll!F71 * $X$2)</f>
        <v>629.73288107777159</v>
      </c>
      <c r="Z71" s="6">
        <f t="shared" si="14"/>
        <v>0</v>
      </c>
      <c r="AB71">
        <f t="shared" si="15"/>
        <v>1</v>
      </c>
    </row>
    <row r="72" spans="1:28">
      <c r="A72" t="s">
        <v>113</v>
      </c>
      <c r="B72" t="s">
        <v>114</v>
      </c>
      <c r="D72" s="30">
        <v>1</v>
      </c>
      <c r="E72" s="30">
        <v>0</v>
      </c>
      <c r="F72" s="30">
        <v>0</v>
      </c>
      <c r="G72">
        <f t="shared" si="10"/>
        <v>1</v>
      </c>
      <c r="I72" s="25">
        <f t="shared" si="11"/>
        <v>0.33333333333333331</v>
      </c>
      <c r="J72" s="7">
        <f>+IFR!AD72</f>
        <v>1.6666666666666668E-3</v>
      </c>
      <c r="K72" s="15">
        <f t="shared" si="17"/>
        <v>0.95</v>
      </c>
      <c r="L72" s="25">
        <f t="shared" si="12"/>
        <v>0.31666666666666665</v>
      </c>
      <c r="M72" s="15">
        <v>1</v>
      </c>
      <c r="N72" s="15">
        <v>1</v>
      </c>
      <c r="P72" s="25">
        <f t="shared" si="13"/>
        <v>0.31666666666666665</v>
      </c>
      <c r="R72" s="4">
        <f t="shared" si="16"/>
        <v>4.3410611838302346E-5</v>
      </c>
      <c r="T72" s="6">
        <f>+R72*(assessment!$J$279*assessment!$E$3)</f>
        <v>314.8664405388858</v>
      </c>
      <c r="V72" s="7">
        <f>+T72/payroll!F72</f>
        <v>1.9781836150589081E-4</v>
      </c>
      <c r="X72" s="6">
        <f>IF(V72&lt;$X$2,T72, +payroll!F72 * $X$2)</f>
        <v>314.8664405388858</v>
      </c>
      <c r="Z72" s="6">
        <f t="shared" si="14"/>
        <v>0</v>
      </c>
      <c r="AB72">
        <f t="shared" si="15"/>
        <v>1</v>
      </c>
    </row>
    <row r="73" spans="1:28">
      <c r="A73" t="s">
        <v>115</v>
      </c>
      <c r="B73" t="s">
        <v>116</v>
      </c>
      <c r="D73" s="30">
        <v>0</v>
      </c>
      <c r="E73" s="30">
        <v>0</v>
      </c>
      <c r="F73" s="30">
        <v>0</v>
      </c>
      <c r="G73">
        <f t="shared" si="10"/>
        <v>0</v>
      </c>
      <c r="I73" s="25">
        <f t="shared" si="11"/>
        <v>0</v>
      </c>
      <c r="J73" s="7">
        <f>+IFR!AD73</f>
        <v>0</v>
      </c>
      <c r="K73" s="15">
        <f t="shared" si="17"/>
        <v>0.95</v>
      </c>
      <c r="L73" s="25">
        <f t="shared" si="12"/>
        <v>0</v>
      </c>
      <c r="M73" s="15">
        <v>1</v>
      </c>
      <c r="N73" s="15">
        <v>1</v>
      </c>
      <c r="P73" s="25">
        <f t="shared" si="13"/>
        <v>0</v>
      </c>
      <c r="R73" s="4">
        <f t="shared" si="16"/>
        <v>0</v>
      </c>
      <c r="T73" s="6">
        <f>+R73*(assessment!$J$279*assessment!$E$3)</f>
        <v>0</v>
      </c>
      <c r="V73" s="7">
        <f>+T73/payroll!F73</f>
        <v>0</v>
      </c>
      <c r="X73" s="6">
        <f>IF(V73&lt;$X$2,T73, +payroll!F73 * $X$2)</f>
        <v>0</v>
      </c>
      <c r="Z73" s="6">
        <f t="shared" si="14"/>
        <v>0</v>
      </c>
      <c r="AB73" t="e">
        <f t="shared" si="15"/>
        <v>#DIV/0!</v>
      </c>
    </row>
    <row r="74" spans="1:28">
      <c r="A74" t="s">
        <v>117</v>
      </c>
      <c r="B74" t="s">
        <v>118</v>
      </c>
      <c r="D74" s="30">
        <v>1</v>
      </c>
      <c r="E74" s="30">
        <v>1</v>
      </c>
      <c r="F74" s="30">
        <v>2</v>
      </c>
      <c r="G74">
        <f t="shared" si="10"/>
        <v>4</v>
      </c>
      <c r="I74" s="25">
        <f t="shared" si="11"/>
        <v>1.3333333333333333</v>
      </c>
      <c r="J74" s="7">
        <f>+IFR!AD74</f>
        <v>1.4999999999999999E-2</v>
      </c>
      <c r="K74" s="15">
        <f t="shared" si="17"/>
        <v>0.95</v>
      </c>
      <c r="L74" s="25">
        <f t="shared" si="12"/>
        <v>1.2666666666666666</v>
      </c>
      <c r="M74" s="15">
        <v>1</v>
      </c>
      <c r="N74" s="15">
        <v>1</v>
      </c>
      <c r="P74" s="25">
        <f t="shared" si="13"/>
        <v>1.2666666666666666</v>
      </c>
      <c r="R74" s="4">
        <f t="shared" si="16"/>
        <v>1.7364244735320938E-4</v>
      </c>
      <c r="T74" s="6">
        <f>+R74*(assessment!$J$279*assessment!$E$3)</f>
        <v>1259.4657621555432</v>
      </c>
      <c r="V74" s="7">
        <f>+T74/payroll!F74</f>
        <v>4.7587507561803571E-4</v>
      </c>
      <c r="X74" s="6">
        <f>IF(V74&lt;$X$2,T74, +payroll!F74 * $X$2)</f>
        <v>1259.4657621555432</v>
      </c>
      <c r="Z74" s="6">
        <f t="shared" si="14"/>
        <v>0</v>
      </c>
      <c r="AB74">
        <f t="shared" si="15"/>
        <v>1</v>
      </c>
    </row>
    <row r="75" spans="1:28">
      <c r="A75" t="s">
        <v>119</v>
      </c>
      <c r="B75" t="s">
        <v>120</v>
      </c>
      <c r="D75" s="30">
        <v>0</v>
      </c>
      <c r="E75" s="30">
        <v>0</v>
      </c>
      <c r="F75" s="30">
        <v>0</v>
      </c>
      <c r="G75">
        <f t="shared" si="10"/>
        <v>0</v>
      </c>
      <c r="I75" s="25">
        <f t="shared" si="11"/>
        <v>0</v>
      </c>
      <c r="J75" s="7">
        <f>+IFR!AD75</f>
        <v>0</v>
      </c>
      <c r="K75" s="15">
        <f t="shared" si="17"/>
        <v>0.95</v>
      </c>
      <c r="L75" s="25">
        <f t="shared" si="12"/>
        <v>0</v>
      </c>
      <c r="M75" s="15">
        <v>1</v>
      </c>
      <c r="N75" s="15">
        <v>1</v>
      </c>
      <c r="P75" s="25">
        <f t="shared" si="13"/>
        <v>0</v>
      </c>
      <c r="R75" s="4">
        <f t="shared" si="16"/>
        <v>0</v>
      </c>
      <c r="T75" s="6">
        <f>+R75*(assessment!$J$279*assessment!$E$3)</f>
        <v>0</v>
      </c>
      <c r="V75" s="7">
        <f>+T75/payroll!F75</f>
        <v>0</v>
      </c>
      <c r="X75" s="6">
        <f>IF(V75&lt;$X$2,T75, +payroll!F75 * $X$2)</f>
        <v>0</v>
      </c>
      <c r="Z75" s="6">
        <f t="shared" si="14"/>
        <v>0</v>
      </c>
      <c r="AB75" t="e">
        <f t="shared" si="15"/>
        <v>#DIV/0!</v>
      </c>
    </row>
    <row r="76" spans="1:28">
      <c r="A76" t="s">
        <v>121</v>
      </c>
      <c r="B76" t="s">
        <v>122</v>
      </c>
      <c r="D76" s="30">
        <v>0</v>
      </c>
      <c r="E76" s="30">
        <v>0</v>
      </c>
      <c r="F76" s="30">
        <v>0</v>
      </c>
      <c r="G76">
        <f t="shared" si="10"/>
        <v>0</v>
      </c>
      <c r="I76" s="25">
        <f t="shared" si="11"/>
        <v>0</v>
      </c>
      <c r="J76" s="7">
        <f>+IFR!AD76</f>
        <v>0</v>
      </c>
      <c r="K76" s="15">
        <f t="shared" si="17"/>
        <v>0.95</v>
      </c>
      <c r="L76" s="25">
        <f t="shared" si="12"/>
        <v>0</v>
      </c>
      <c r="M76" s="15">
        <v>1</v>
      </c>
      <c r="N76" s="15">
        <v>1</v>
      </c>
      <c r="P76" s="25">
        <f t="shared" si="13"/>
        <v>0</v>
      </c>
      <c r="R76" s="4">
        <f t="shared" si="16"/>
        <v>0</v>
      </c>
      <c r="T76" s="6">
        <f>+R76*(assessment!$J$279*assessment!$E$3)</f>
        <v>0</v>
      </c>
      <c r="V76" s="7">
        <f>+T76/payroll!F76</f>
        <v>0</v>
      </c>
      <c r="X76" s="6">
        <f>IF(V76&lt;$X$2,T76, +payroll!F76 * $X$2)</f>
        <v>0</v>
      </c>
      <c r="Z76" s="6">
        <f t="shared" si="14"/>
        <v>0</v>
      </c>
      <c r="AB76" t="e">
        <f t="shared" si="15"/>
        <v>#DIV/0!</v>
      </c>
    </row>
    <row r="77" spans="1:28">
      <c r="A77" t="s">
        <v>123</v>
      </c>
      <c r="B77" t="s">
        <v>124</v>
      </c>
      <c r="D77" s="30">
        <v>0</v>
      </c>
      <c r="E77" s="30">
        <v>0</v>
      </c>
      <c r="F77" s="30">
        <v>0</v>
      </c>
      <c r="G77">
        <f t="shared" si="10"/>
        <v>0</v>
      </c>
      <c r="I77" s="25">
        <f t="shared" si="11"/>
        <v>0</v>
      </c>
      <c r="J77" s="7">
        <f>+IFR!AD77</f>
        <v>0</v>
      </c>
      <c r="K77" s="15">
        <f t="shared" si="17"/>
        <v>0.95</v>
      </c>
      <c r="L77" s="25">
        <f t="shared" si="12"/>
        <v>0</v>
      </c>
      <c r="M77" s="15">
        <v>1</v>
      </c>
      <c r="N77" s="15">
        <v>1</v>
      </c>
      <c r="P77" s="25">
        <f t="shared" si="13"/>
        <v>0</v>
      </c>
      <c r="R77" s="4">
        <f t="shared" si="16"/>
        <v>0</v>
      </c>
      <c r="T77" s="6">
        <f>+R77*(assessment!$J$279*assessment!$E$3)</f>
        <v>0</v>
      </c>
      <c r="V77" s="7">
        <f>+T77/payroll!F77</f>
        <v>0</v>
      </c>
      <c r="X77" s="6">
        <f>IF(V77&lt;$X$2,T77, +payroll!F77 * $X$2)</f>
        <v>0</v>
      </c>
      <c r="Z77" s="6">
        <f t="shared" si="14"/>
        <v>0</v>
      </c>
      <c r="AB77" t="e">
        <f t="shared" si="15"/>
        <v>#DIV/0!</v>
      </c>
    </row>
    <row r="78" spans="1:28">
      <c r="A78" t="s">
        <v>125</v>
      </c>
      <c r="B78" t="s">
        <v>126</v>
      </c>
      <c r="D78" s="30">
        <v>0</v>
      </c>
      <c r="E78" s="30">
        <v>0</v>
      </c>
      <c r="F78" s="30">
        <v>0</v>
      </c>
      <c r="G78">
        <f t="shared" si="10"/>
        <v>0</v>
      </c>
      <c r="I78" s="25">
        <f t="shared" si="11"/>
        <v>0</v>
      </c>
      <c r="J78" s="7">
        <f>+IFR!AD78</f>
        <v>0</v>
      </c>
      <c r="K78" s="15">
        <f t="shared" si="17"/>
        <v>0.95</v>
      </c>
      <c r="L78" s="25">
        <f t="shared" si="12"/>
        <v>0</v>
      </c>
      <c r="M78" s="15">
        <v>1</v>
      </c>
      <c r="N78" s="15">
        <v>1</v>
      </c>
      <c r="P78" s="25">
        <f t="shared" si="13"/>
        <v>0</v>
      </c>
      <c r="R78" s="4">
        <f t="shared" si="16"/>
        <v>0</v>
      </c>
      <c r="T78" s="6">
        <f>+R78*(assessment!$J$279*assessment!$E$3)</f>
        <v>0</v>
      </c>
      <c r="V78" s="7">
        <f>+T78/payroll!F78</f>
        <v>0</v>
      </c>
      <c r="X78" s="6">
        <f>IF(V78&lt;$X$2,T78, +payroll!F78 * $X$2)</f>
        <v>0</v>
      </c>
      <c r="Z78" s="6">
        <f t="shared" si="14"/>
        <v>0</v>
      </c>
      <c r="AB78" t="e">
        <f t="shared" si="15"/>
        <v>#DIV/0!</v>
      </c>
    </row>
    <row r="79" spans="1:28">
      <c r="A79" t="s">
        <v>127</v>
      </c>
      <c r="B79" t="s">
        <v>513</v>
      </c>
      <c r="D79" s="30">
        <v>0</v>
      </c>
      <c r="E79" s="30">
        <v>0</v>
      </c>
      <c r="F79" s="30">
        <v>0</v>
      </c>
      <c r="G79">
        <f t="shared" si="10"/>
        <v>0</v>
      </c>
      <c r="I79" s="25">
        <f t="shared" si="11"/>
        <v>0</v>
      </c>
      <c r="J79" s="7">
        <f>+IFR!AD79</f>
        <v>0</v>
      </c>
      <c r="K79" s="15">
        <f t="shared" si="17"/>
        <v>0.95</v>
      </c>
      <c r="L79" s="25">
        <f t="shared" si="12"/>
        <v>0</v>
      </c>
      <c r="M79" s="15">
        <v>1</v>
      </c>
      <c r="N79" s="15">
        <v>1</v>
      </c>
      <c r="P79" s="25">
        <f t="shared" si="13"/>
        <v>0</v>
      </c>
      <c r="R79" s="4">
        <f t="shared" si="16"/>
        <v>0</v>
      </c>
      <c r="T79" s="6">
        <f>+R79*(assessment!$J$279*assessment!$E$3)</f>
        <v>0</v>
      </c>
      <c r="V79" s="7">
        <f>+T79/payroll!F79</f>
        <v>0</v>
      </c>
      <c r="X79" s="6">
        <f>IF(V79&lt;$X$2,T79, +payroll!F79 * $X$2)</f>
        <v>0</v>
      </c>
      <c r="Z79" s="6">
        <f t="shared" si="14"/>
        <v>0</v>
      </c>
      <c r="AB79" t="e">
        <f t="shared" si="15"/>
        <v>#DIV/0!</v>
      </c>
    </row>
    <row r="80" spans="1:28">
      <c r="A80" t="s">
        <v>128</v>
      </c>
      <c r="B80" t="s">
        <v>129</v>
      </c>
      <c r="D80" s="30">
        <v>1</v>
      </c>
      <c r="E80" s="30">
        <v>0</v>
      </c>
      <c r="F80" s="30">
        <v>1</v>
      </c>
      <c r="G80">
        <f t="shared" si="10"/>
        <v>2</v>
      </c>
      <c r="I80" s="25">
        <f t="shared" si="11"/>
        <v>0.66666666666666663</v>
      </c>
      <c r="J80" s="7">
        <f>+IFR!AD80</f>
        <v>5.6990279413863089E-3</v>
      </c>
      <c r="K80" s="15">
        <f t="shared" si="17"/>
        <v>0.95</v>
      </c>
      <c r="L80" s="25">
        <f t="shared" si="12"/>
        <v>0.6333333333333333</v>
      </c>
      <c r="M80" s="15">
        <v>1</v>
      </c>
      <c r="N80" s="15">
        <v>1</v>
      </c>
      <c r="P80" s="25">
        <f t="shared" si="13"/>
        <v>0.6333333333333333</v>
      </c>
      <c r="R80" s="4">
        <f t="shared" si="16"/>
        <v>8.6821223676604691E-5</v>
      </c>
      <c r="T80" s="6">
        <f>+R80*(assessment!$J$279*assessment!$E$3)</f>
        <v>629.73288107777159</v>
      </c>
      <c r="V80" s="7">
        <f>+T80/payroll!F80</f>
        <v>1.2177514578417349E-4</v>
      </c>
      <c r="X80" s="6">
        <f>IF(V80&lt;$X$2,T80, +payroll!F80 * $X$2)</f>
        <v>629.73288107777159</v>
      </c>
      <c r="Z80" s="6">
        <f t="shared" si="14"/>
        <v>0</v>
      </c>
      <c r="AB80">
        <f t="shared" si="15"/>
        <v>1</v>
      </c>
    </row>
    <row r="81" spans="1:28">
      <c r="A81" t="s">
        <v>492</v>
      </c>
      <c r="B81" t="s">
        <v>555</v>
      </c>
      <c r="D81" s="30">
        <v>0</v>
      </c>
      <c r="E81" s="30">
        <v>0</v>
      </c>
      <c r="F81" s="30">
        <v>0</v>
      </c>
      <c r="G81">
        <f>SUM(D81:F81)</f>
        <v>0</v>
      </c>
      <c r="I81" s="25">
        <f>AVERAGE(D81:F81)</f>
        <v>0</v>
      </c>
      <c r="J81" s="7">
        <f>+IFR!AD81</f>
        <v>0</v>
      </c>
      <c r="K81" s="15">
        <f t="shared" si="17"/>
        <v>0.95</v>
      </c>
      <c r="L81" s="25">
        <f>+I81*K81</f>
        <v>0</v>
      </c>
      <c r="M81" s="15">
        <v>1</v>
      </c>
      <c r="N81" s="15">
        <v>1</v>
      </c>
      <c r="P81" s="25">
        <f>+L81*M81*N81</f>
        <v>0</v>
      </c>
      <c r="R81" s="4">
        <f t="shared" si="16"/>
        <v>0</v>
      </c>
      <c r="T81" s="6">
        <f>+R81*(assessment!$J$279*assessment!$E$3)</f>
        <v>0</v>
      </c>
      <c r="V81" s="7">
        <f>+T81/payroll!F81</f>
        <v>0</v>
      </c>
      <c r="X81" s="6">
        <f>IF(V81&lt;$X$2,T81, +payroll!F81 * $X$2)</f>
        <v>0</v>
      </c>
      <c r="Z81" s="6">
        <f>+T81-X81</f>
        <v>0</v>
      </c>
      <c r="AB81" t="e">
        <f>+X81/T81</f>
        <v>#DIV/0!</v>
      </c>
    </row>
    <row r="82" spans="1:28">
      <c r="A82" t="s">
        <v>130</v>
      </c>
      <c r="B82" t="s">
        <v>507</v>
      </c>
      <c r="D82" s="30">
        <v>1</v>
      </c>
      <c r="E82" s="30">
        <v>1</v>
      </c>
      <c r="F82" s="30">
        <v>1</v>
      </c>
      <c r="G82">
        <f t="shared" si="10"/>
        <v>3</v>
      </c>
      <c r="I82" s="25">
        <f t="shared" si="11"/>
        <v>1</v>
      </c>
      <c r="J82" s="7">
        <f>+IFR!AD82</f>
        <v>7.1428595047034861E-3</v>
      </c>
      <c r="K82" s="15">
        <f t="shared" si="17"/>
        <v>0.95</v>
      </c>
      <c r="L82" s="25">
        <f t="shared" si="12"/>
        <v>0.95</v>
      </c>
      <c r="M82" s="15">
        <v>1</v>
      </c>
      <c r="N82" s="15">
        <v>1</v>
      </c>
      <c r="P82" s="25">
        <f t="shared" si="13"/>
        <v>0.95</v>
      </c>
      <c r="R82" s="4">
        <f t="shared" ref="R82:R90" si="18">+P82/$P$269</f>
        <v>1.3023183551490704E-4</v>
      </c>
      <c r="T82" s="6">
        <f>+R82*(assessment!$J$279*assessment!$E$3)</f>
        <v>944.59932161665733</v>
      </c>
      <c r="V82" s="7">
        <f>+T82/payroll!F82</f>
        <v>1.4912959722105949E-4</v>
      </c>
      <c r="X82" s="6">
        <f>IF(V82&lt;$X$2,T82, +payroll!F82 * $X$2)</f>
        <v>944.59932161665733</v>
      </c>
      <c r="Z82" s="6">
        <f t="shared" si="14"/>
        <v>0</v>
      </c>
      <c r="AB82">
        <f t="shared" si="15"/>
        <v>1</v>
      </c>
    </row>
    <row r="83" spans="1:28">
      <c r="A83" t="s">
        <v>131</v>
      </c>
      <c r="B83" t="s">
        <v>132</v>
      </c>
      <c r="D83" s="30">
        <v>0</v>
      </c>
      <c r="E83" s="30">
        <v>0</v>
      </c>
      <c r="F83" s="30">
        <v>0</v>
      </c>
      <c r="G83">
        <f t="shared" si="10"/>
        <v>0</v>
      </c>
      <c r="I83" s="25">
        <f t="shared" si="11"/>
        <v>0</v>
      </c>
      <c r="J83" s="7">
        <f>+IFR!AD83</f>
        <v>0</v>
      </c>
      <c r="K83" s="15">
        <f t="shared" si="17"/>
        <v>0.95</v>
      </c>
      <c r="L83" s="25">
        <f t="shared" si="12"/>
        <v>0</v>
      </c>
      <c r="M83" s="15">
        <v>1</v>
      </c>
      <c r="N83" s="15">
        <v>1</v>
      </c>
      <c r="P83" s="25">
        <f t="shared" si="13"/>
        <v>0</v>
      </c>
      <c r="R83" s="4">
        <f t="shared" si="18"/>
        <v>0</v>
      </c>
      <c r="T83" s="6">
        <f>+R83*(assessment!$J$279*assessment!$E$3)</f>
        <v>0</v>
      </c>
      <c r="V83" s="7">
        <f>+T83/payroll!F83</f>
        <v>0</v>
      </c>
      <c r="X83" s="6">
        <f>IF(V83&lt;$X$2,T83, +payroll!F83 * $X$2)</f>
        <v>0</v>
      </c>
      <c r="Z83" s="6">
        <f t="shared" si="14"/>
        <v>0</v>
      </c>
      <c r="AB83" t="e">
        <f t="shared" si="15"/>
        <v>#DIV/0!</v>
      </c>
    </row>
    <row r="84" spans="1:28">
      <c r="A84" t="s">
        <v>133</v>
      </c>
      <c r="B84" t="s">
        <v>556</v>
      </c>
      <c r="D84" s="30">
        <v>2</v>
      </c>
      <c r="E84" s="30">
        <v>1</v>
      </c>
      <c r="F84" s="30">
        <v>0</v>
      </c>
      <c r="G84">
        <f t="shared" si="10"/>
        <v>3</v>
      </c>
      <c r="I84" s="25">
        <f t="shared" si="11"/>
        <v>1</v>
      </c>
      <c r="J84" s="7">
        <f>+IFR!AD84</f>
        <v>6.6666666666666671E-3</v>
      </c>
      <c r="K84" s="15">
        <f t="shared" si="17"/>
        <v>0.95</v>
      </c>
      <c r="L84" s="25">
        <f t="shared" si="12"/>
        <v>0.95</v>
      </c>
      <c r="M84" s="15">
        <v>1</v>
      </c>
      <c r="N84" s="15">
        <v>1</v>
      </c>
      <c r="P84" s="25">
        <f t="shared" si="13"/>
        <v>0.95</v>
      </c>
      <c r="R84" s="4">
        <f t="shared" si="18"/>
        <v>1.3023183551490704E-4</v>
      </c>
      <c r="T84" s="6">
        <f>+R84*(assessment!$J$279*assessment!$E$3)</f>
        <v>944.59932161665733</v>
      </c>
      <c r="V84" s="7">
        <f>+T84/payroll!F84</f>
        <v>2.323121841253335E-4</v>
      </c>
      <c r="X84" s="6">
        <f>IF(V84&lt;$X$2,T84, +payroll!F84 * $X$2)</f>
        <v>944.59932161665733</v>
      </c>
      <c r="Z84" s="6">
        <f t="shared" si="14"/>
        <v>0</v>
      </c>
      <c r="AB84">
        <f t="shared" si="15"/>
        <v>1</v>
      </c>
    </row>
    <row r="85" spans="1:28">
      <c r="A85" t="s">
        <v>134</v>
      </c>
      <c r="B85" t="s">
        <v>135</v>
      </c>
      <c r="D85" s="30">
        <v>0</v>
      </c>
      <c r="E85" s="30">
        <v>0</v>
      </c>
      <c r="F85" s="30">
        <v>1</v>
      </c>
      <c r="G85">
        <f t="shared" si="10"/>
        <v>1</v>
      </c>
      <c r="I85" s="25">
        <f t="shared" si="11"/>
        <v>0.33333333333333331</v>
      </c>
      <c r="J85" s="7">
        <f>+IFR!AD85</f>
        <v>5.0000000000000001E-3</v>
      </c>
      <c r="K85" s="15">
        <f t="shared" si="17"/>
        <v>0.95</v>
      </c>
      <c r="L85" s="25">
        <f t="shared" si="12"/>
        <v>0.31666666666666665</v>
      </c>
      <c r="M85" s="15">
        <v>1</v>
      </c>
      <c r="N85" s="15">
        <v>1</v>
      </c>
      <c r="P85" s="25">
        <f t="shared" si="13"/>
        <v>0.31666666666666665</v>
      </c>
      <c r="R85" s="4">
        <f t="shared" si="18"/>
        <v>4.3410611838302346E-5</v>
      </c>
      <c r="T85" s="6">
        <f>+R85*(assessment!$J$279*assessment!$E$3)</f>
        <v>314.8664405388858</v>
      </c>
      <c r="V85" s="7">
        <f>+T85/payroll!F85</f>
        <v>7.8880385535188885E-4</v>
      </c>
      <c r="X85" s="6">
        <f>IF(V85&lt;$X$2,T85, +payroll!F85 * $X$2)</f>
        <v>314.8664405388858</v>
      </c>
      <c r="Z85" s="6">
        <f t="shared" si="14"/>
        <v>0</v>
      </c>
      <c r="AB85">
        <f t="shared" si="15"/>
        <v>1</v>
      </c>
    </row>
    <row r="86" spans="1:28">
      <c r="A86" t="s">
        <v>136</v>
      </c>
      <c r="B86" t="s">
        <v>557</v>
      </c>
      <c r="D86" s="30">
        <v>0</v>
      </c>
      <c r="E86" s="30">
        <v>0</v>
      </c>
      <c r="F86" s="30">
        <v>0</v>
      </c>
      <c r="G86">
        <f t="shared" si="10"/>
        <v>0</v>
      </c>
      <c r="I86" s="25">
        <f t="shared" si="11"/>
        <v>0</v>
      </c>
      <c r="J86" s="7">
        <f>+IFR!AD86</f>
        <v>0</v>
      </c>
      <c r="K86" s="15">
        <f t="shared" si="17"/>
        <v>0.95</v>
      </c>
      <c r="L86" s="25">
        <f t="shared" si="12"/>
        <v>0</v>
      </c>
      <c r="M86" s="15">
        <v>1</v>
      </c>
      <c r="N86" s="15">
        <v>1</v>
      </c>
      <c r="P86" s="25">
        <f t="shared" si="13"/>
        <v>0</v>
      </c>
      <c r="R86" s="4">
        <f t="shared" si="18"/>
        <v>0</v>
      </c>
      <c r="T86" s="6">
        <f>+R86*(assessment!$J$279*assessment!$E$3)</f>
        <v>0</v>
      </c>
      <c r="V86" s="7">
        <f>+T86/payroll!F86</f>
        <v>0</v>
      </c>
      <c r="X86" s="6">
        <f>IF(V86&lt;$X$2,T86, +payroll!F86 * $X$2)</f>
        <v>0</v>
      </c>
      <c r="Z86" s="6">
        <f t="shared" si="14"/>
        <v>0</v>
      </c>
      <c r="AB86" t="e">
        <f t="shared" si="15"/>
        <v>#DIV/0!</v>
      </c>
    </row>
    <row r="87" spans="1:28">
      <c r="A87" t="s">
        <v>137</v>
      </c>
      <c r="B87" t="s">
        <v>138</v>
      </c>
      <c r="D87" s="30">
        <v>1</v>
      </c>
      <c r="E87" s="30">
        <v>0</v>
      </c>
      <c r="F87" s="30">
        <v>0</v>
      </c>
      <c r="G87">
        <f t="shared" si="10"/>
        <v>1</v>
      </c>
      <c r="I87" s="25">
        <f t="shared" si="11"/>
        <v>0.33333333333333331</v>
      </c>
      <c r="J87" s="7">
        <f>+IFR!AD87</f>
        <v>1.6666666666666668E-3</v>
      </c>
      <c r="K87" s="15">
        <f t="shared" si="17"/>
        <v>0.95</v>
      </c>
      <c r="L87" s="25">
        <f t="shared" si="12"/>
        <v>0.31666666666666665</v>
      </c>
      <c r="M87" s="15">
        <v>1</v>
      </c>
      <c r="N87" s="15">
        <v>1</v>
      </c>
      <c r="P87" s="25">
        <f t="shared" si="13"/>
        <v>0.31666666666666665</v>
      </c>
      <c r="R87" s="4">
        <f t="shared" si="18"/>
        <v>4.3410611838302346E-5</v>
      </c>
      <c r="T87" s="6">
        <f>+R87*(assessment!$J$279*assessment!$E$3)</f>
        <v>314.8664405388858</v>
      </c>
      <c r="V87" s="7">
        <f>+T87/payroll!F87</f>
        <v>7.0163712099546773E-4</v>
      </c>
      <c r="X87" s="6">
        <f>IF(V87&lt;$X$2,T87, +payroll!F87 * $X$2)</f>
        <v>314.8664405388858</v>
      </c>
      <c r="Z87" s="6">
        <f t="shared" si="14"/>
        <v>0</v>
      </c>
      <c r="AB87">
        <f t="shared" si="15"/>
        <v>1</v>
      </c>
    </row>
    <row r="88" spans="1:28">
      <c r="A88" t="s">
        <v>139</v>
      </c>
      <c r="B88" t="s">
        <v>140</v>
      </c>
      <c r="D88" s="30">
        <v>0</v>
      </c>
      <c r="E88" s="30">
        <v>0</v>
      </c>
      <c r="F88" s="30">
        <v>0</v>
      </c>
      <c r="G88">
        <f t="shared" si="10"/>
        <v>0</v>
      </c>
      <c r="I88" s="25">
        <f t="shared" si="11"/>
        <v>0</v>
      </c>
      <c r="J88" s="7">
        <f>+IFR!AD88</f>
        <v>0</v>
      </c>
      <c r="K88" s="15">
        <f t="shared" si="17"/>
        <v>0.95</v>
      </c>
      <c r="L88" s="25">
        <f t="shared" si="12"/>
        <v>0</v>
      </c>
      <c r="M88" s="15">
        <v>1</v>
      </c>
      <c r="N88" s="15">
        <v>1</v>
      </c>
      <c r="P88" s="25">
        <f t="shared" si="13"/>
        <v>0</v>
      </c>
      <c r="R88" s="4">
        <f t="shared" si="18"/>
        <v>0</v>
      </c>
      <c r="T88" s="6">
        <f>+R88*(assessment!$J$279*assessment!$E$3)</f>
        <v>0</v>
      </c>
      <c r="V88" s="7">
        <f>+T88/payroll!F88</f>
        <v>0</v>
      </c>
      <c r="X88" s="6">
        <f>IF(V88&lt;$X$2,T88, +payroll!F88 * $X$2)</f>
        <v>0</v>
      </c>
      <c r="Z88" s="6">
        <f t="shared" si="14"/>
        <v>0</v>
      </c>
      <c r="AB88" t="e">
        <f t="shared" si="15"/>
        <v>#DIV/0!</v>
      </c>
    </row>
    <row r="89" spans="1:28">
      <c r="A89" t="s">
        <v>141</v>
      </c>
      <c r="B89" t="s">
        <v>142</v>
      </c>
      <c r="D89" s="30">
        <v>0</v>
      </c>
      <c r="E89" s="30">
        <v>0</v>
      </c>
      <c r="F89" s="30">
        <v>0</v>
      </c>
      <c r="G89">
        <f t="shared" si="10"/>
        <v>0</v>
      </c>
      <c r="I89" s="25">
        <f t="shared" si="11"/>
        <v>0</v>
      </c>
      <c r="J89" s="7">
        <f>+IFR!AD89</f>
        <v>0</v>
      </c>
      <c r="K89" s="15">
        <f t="shared" si="17"/>
        <v>0.95</v>
      </c>
      <c r="L89" s="25">
        <f t="shared" si="12"/>
        <v>0</v>
      </c>
      <c r="M89" s="15">
        <v>1</v>
      </c>
      <c r="N89" s="15">
        <v>1</v>
      </c>
      <c r="P89" s="25">
        <f t="shared" si="13"/>
        <v>0</v>
      </c>
      <c r="R89" s="4">
        <f t="shared" si="18"/>
        <v>0</v>
      </c>
      <c r="T89" s="6">
        <f>+R89*(assessment!$J$279*assessment!$E$3)</f>
        <v>0</v>
      </c>
      <c r="V89" s="7">
        <f>+T89/payroll!F89</f>
        <v>0</v>
      </c>
      <c r="X89" s="6">
        <f>IF(V89&lt;$X$2,T89, +payroll!F89 * $X$2)</f>
        <v>0</v>
      </c>
      <c r="Z89" s="6">
        <f t="shared" si="14"/>
        <v>0</v>
      </c>
      <c r="AB89" t="e">
        <f t="shared" si="15"/>
        <v>#DIV/0!</v>
      </c>
    </row>
    <row r="90" spans="1:28">
      <c r="A90" t="s">
        <v>143</v>
      </c>
      <c r="B90" t="s">
        <v>144</v>
      </c>
      <c r="D90" s="30">
        <v>0</v>
      </c>
      <c r="E90" s="30">
        <v>0</v>
      </c>
      <c r="F90" s="30">
        <v>0</v>
      </c>
      <c r="G90">
        <f t="shared" si="10"/>
        <v>0</v>
      </c>
      <c r="I90" s="25">
        <f t="shared" si="11"/>
        <v>0</v>
      </c>
      <c r="J90" s="7">
        <f>+IFR!AD90</f>
        <v>0</v>
      </c>
      <c r="K90" s="15">
        <f t="shared" si="17"/>
        <v>0.95</v>
      </c>
      <c r="L90" s="25">
        <f t="shared" si="12"/>
        <v>0</v>
      </c>
      <c r="M90" s="15">
        <v>1</v>
      </c>
      <c r="N90" s="15">
        <v>1</v>
      </c>
      <c r="P90" s="25">
        <f t="shared" si="13"/>
        <v>0</v>
      </c>
      <c r="R90" s="4">
        <f t="shared" si="18"/>
        <v>0</v>
      </c>
      <c r="T90" s="6">
        <f>+R90*(assessment!$J$279*assessment!$E$3)</f>
        <v>0</v>
      </c>
      <c r="V90" s="7">
        <f>+T90/payroll!F90</f>
        <v>0</v>
      </c>
      <c r="X90" s="6">
        <f>IF(V90&lt;$X$2,T90, +payroll!F90 * $X$2)</f>
        <v>0</v>
      </c>
      <c r="Z90" s="6">
        <f t="shared" si="14"/>
        <v>0</v>
      </c>
      <c r="AB90" t="e">
        <f t="shared" si="15"/>
        <v>#DIV/0!</v>
      </c>
    </row>
    <row r="91" spans="1:28">
      <c r="A91" t="s">
        <v>145</v>
      </c>
      <c r="B91" t="s">
        <v>146</v>
      </c>
      <c r="D91" s="30">
        <v>159</v>
      </c>
      <c r="E91" s="30">
        <v>192</v>
      </c>
      <c r="F91" s="30">
        <v>213</v>
      </c>
      <c r="G91">
        <f t="shared" ref="G91:G96" si="19">SUM(D91:F91)</f>
        <v>564</v>
      </c>
      <c r="I91" s="25">
        <f t="shared" ref="I91:I96" si="20">AVERAGE(D91:F91)</f>
        <v>188</v>
      </c>
      <c r="J91" s="7">
        <f>+IFR!AD91</f>
        <v>1.7481562682543337E-2</v>
      </c>
      <c r="K91" s="15">
        <f t="shared" si="17"/>
        <v>0.95</v>
      </c>
      <c r="L91" s="25">
        <f t="shared" ref="L91:L96" si="21">+I91*K91</f>
        <v>178.6</v>
      </c>
      <c r="M91" s="15">
        <v>1</v>
      </c>
      <c r="N91" s="15">
        <v>1</v>
      </c>
      <c r="P91" s="25">
        <f t="shared" ref="P91:P96" si="22">+L91*M91*N91</f>
        <v>178.6</v>
      </c>
      <c r="R91" s="4">
        <f t="shared" ref="R91:R96" si="23">+P91/$P$269</f>
        <v>2.4483585076802521E-2</v>
      </c>
      <c r="T91" s="6">
        <f>+R91*(assessment!$J$279*assessment!$E$3)</f>
        <v>177584.67246393158</v>
      </c>
      <c r="V91" s="7">
        <f>+T91/payroll!F91</f>
        <v>4.1893950458569604E-4</v>
      </c>
      <c r="X91" s="6">
        <f>IF(V91&lt;$X$2,T91, +payroll!F91 * $X$2)</f>
        <v>177584.67246393158</v>
      </c>
      <c r="Z91" s="6">
        <f t="shared" ref="Z91:Z96" si="24">+T91-X91</f>
        <v>0</v>
      </c>
      <c r="AB91">
        <f t="shared" ref="AB91:AB96" si="25">+X91/T91</f>
        <v>1</v>
      </c>
    </row>
    <row r="92" spans="1:28">
      <c r="A92" t="s">
        <v>147</v>
      </c>
      <c r="B92" t="s">
        <v>497</v>
      </c>
      <c r="D92" s="30">
        <v>257</v>
      </c>
      <c r="E92" s="30">
        <v>279</v>
      </c>
      <c r="F92" s="30">
        <v>258</v>
      </c>
      <c r="G92">
        <f>SUM(D92:F92)</f>
        <v>794</v>
      </c>
      <c r="I92" s="25">
        <f>AVERAGE(D92:F92)</f>
        <v>264.66666666666669</v>
      </c>
      <c r="J92" s="7">
        <f>+IFR!AD92</f>
        <v>2.4431659757557209E-2</v>
      </c>
      <c r="K92" s="15">
        <f t="shared" si="17"/>
        <v>0.95</v>
      </c>
      <c r="L92" s="25">
        <f>+I92*K92</f>
        <v>251.43333333333334</v>
      </c>
      <c r="M92" s="15">
        <v>1</v>
      </c>
      <c r="N92" s="15">
        <v>1</v>
      </c>
      <c r="P92" s="25">
        <f>+L92*M92*N92</f>
        <v>251.43333333333334</v>
      </c>
      <c r="R92" s="4">
        <f t="shared" si="23"/>
        <v>3.4468025799612063E-2</v>
      </c>
      <c r="T92" s="6">
        <f>+R92*(assessment!$J$279*assessment!$E$3)</f>
        <v>250003.9537878753</v>
      </c>
      <c r="V92" s="7">
        <f>+T92/payroll!F92</f>
        <v>6.2171113801681775E-4</v>
      </c>
      <c r="X92" s="6">
        <f>IF(V92&lt;$X$2,T92, +payroll!F92 * $X$2)</f>
        <v>250003.9537878753</v>
      </c>
      <c r="Z92" s="6">
        <f>+T92-X92</f>
        <v>0</v>
      </c>
      <c r="AB92">
        <f>+X92/T92</f>
        <v>1</v>
      </c>
    </row>
    <row r="93" spans="1:28">
      <c r="A93" t="s">
        <v>148</v>
      </c>
      <c r="B93" t="s">
        <v>149</v>
      </c>
      <c r="D93" s="30">
        <v>0</v>
      </c>
      <c r="E93" s="30">
        <v>1</v>
      </c>
      <c r="F93" s="30">
        <v>1</v>
      </c>
      <c r="G93">
        <f>SUM(D93:F93)</f>
        <v>2</v>
      </c>
      <c r="I93" s="25">
        <f>AVERAGE(D93:F93)</f>
        <v>0.66666666666666663</v>
      </c>
      <c r="J93" s="7">
        <f>+IFR!AD93</f>
        <v>8.3333333333333332E-3</v>
      </c>
      <c r="K93" s="15">
        <f t="shared" si="17"/>
        <v>0.95</v>
      </c>
      <c r="L93" s="25">
        <f>+I93*K93</f>
        <v>0.6333333333333333</v>
      </c>
      <c r="M93" s="15">
        <v>1</v>
      </c>
      <c r="N93" s="15">
        <v>1</v>
      </c>
      <c r="P93" s="25">
        <f>+L93*M93*N93</f>
        <v>0.6333333333333333</v>
      </c>
      <c r="R93" s="4">
        <f t="shared" si="23"/>
        <v>8.6821223676604691E-5</v>
      </c>
      <c r="T93" s="6">
        <f>+R93*(assessment!$J$279*assessment!$E$3)</f>
        <v>629.73288107777159</v>
      </c>
      <c r="V93" s="7">
        <f>+T93/payroll!F93</f>
        <v>7.9284152526557384E-4</v>
      </c>
      <c r="X93" s="6">
        <f>IF(V93&lt;$X$2,T93, +payroll!F93 * $X$2)</f>
        <v>629.73288107777159</v>
      </c>
      <c r="Z93" s="6">
        <f>+T93-X93</f>
        <v>0</v>
      </c>
      <c r="AB93">
        <f>+X93/T93</f>
        <v>1</v>
      </c>
    </row>
    <row r="94" spans="1:28">
      <c r="A94" t="s">
        <v>496</v>
      </c>
      <c r="B94" t="s">
        <v>501</v>
      </c>
      <c r="D94" s="30">
        <v>601</v>
      </c>
      <c r="E94" s="30">
        <v>594</v>
      </c>
      <c r="F94" s="30">
        <v>681</v>
      </c>
      <c r="G94">
        <f t="shared" si="19"/>
        <v>1876</v>
      </c>
      <c r="I94" s="25">
        <f t="shared" si="20"/>
        <v>625.33333333333337</v>
      </c>
      <c r="J94" s="7">
        <f>+IFR!AD94</f>
        <v>5.3182519489755074E-2</v>
      </c>
      <c r="K94" s="15">
        <f t="shared" si="17"/>
        <v>1</v>
      </c>
      <c r="L94" s="25">
        <f t="shared" si="21"/>
        <v>625.33333333333337</v>
      </c>
      <c r="M94" s="15">
        <v>1</v>
      </c>
      <c r="N94" s="15">
        <v>1</v>
      </c>
      <c r="P94" s="25">
        <f t="shared" si="22"/>
        <v>625.33333333333337</v>
      </c>
      <c r="R94" s="4">
        <f t="shared" si="23"/>
        <v>8.5724534535426528E-2</v>
      </c>
      <c r="T94" s="6">
        <f>+R94*(assessment!$J$279*assessment!$E$3)</f>
        <v>621778.36047468393</v>
      </c>
      <c r="V94" s="7">
        <f>+T94/payroll!F94</f>
        <v>1.3688441528556003E-3</v>
      </c>
      <c r="X94" s="6">
        <f>IF(V94&lt;$X$2,T94, +payroll!F94 * $X$2)</f>
        <v>621778.36047468393</v>
      </c>
      <c r="Z94" s="6">
        <f t="shared" si="24"/>
        <v>0</v>
      </c>
      <c r="AB94">
        <f t="shared" si="25"/>
        <v>1</v>
      </c>
    </row>
    <row r="95" spans="1:28">
      <c r="A95" t="s">
        <v>494</v>
      </c>
      <c r="B95" t="s">
        <v>502</v>
      </c>
      <c r="D95" s="30">
        <v>38</v>
      </c>
      <c r="E95" s="30">
        <v>33</v>
      </c>
      <c r="F95" s="30">
        <v>42</v>
      </c>
      <c r="G95">
        <f t="shared" si="19"/>
        <v>113</v>
      </c>
      <c r="I95" s="25">
        <f t="shared" si="20"/>
        <v>37.666666666666664</v>
      </c>
      <c r="J95" s="7">
        <f>+IFR!AD95</f>
        <v>1.2100383343155772E-2</v>
      </c>
      <c r="K95" s="15">
        <f t="shared" si="17"/>
        <v>0.95</v>
      </c>
      <c r="L95" s="25">
        <f t="shared" si="21"/>
        <v>35.783333333333331</v>
      </c>
      <c r="M95" s="15">
        <v>1</v>
      </c>
      <c r="N95" s="15">
        <v>1</v>
      </c>
      <c r="P95" s="25">
        <f t="shared" si="22"/>
        <v>35.783333333333331</v>
      </c>
      <c r="R95" s="4">
        <f t="shared" si="23"/>
        <v>4.9053991377281652E-3</v>
      </c>
      <c r="T95" s="6">
        <f>+R95*(assessment!$J$279*assessment!$E$3)</f>
        <v>35579.907780894093</v>
      </c>
      <c r="V95" s="7">
        <f>+T95/payroll!F95</f>
        <v>2.2339236959850669E-4</v>
      </c>
      <c r="X95" s="6">
        <f>IF(V95&lt;$X$2,T95, +payroll!F95 * $X$2)</f>
        <v>35579.907780894093</v>
      </c>
      <c r="Z95" s="6">
        <f t="shared" si="24"/>
        <v>0</v>
      </c>
      <c r="AB95">
        <f t="shared" si="25"/>
        <v>1</v>
      </c>
    </row>
    <row r="96" spans="1:28">
      <c r="A96" t="s">
        <v>495</v>
      </c>
      <c r="B96" t="s">
        <v>503</v>
      </c>
      <c r="D96" s="30">
        <v>1578</v>
      </c>
      <c r="E96" s="30">
        <v>1608</v>
      </c>
      <c r="F96" s="30">
        <v>1629</v>
      </c>
      <c r="G96">
        <f t="shared" si="19"/>
        <v>4815</v>
      </c>
      <c r="I96" s="25">
        <f t="shared" si="20"/>
        <v>1605</v>
      </c>
      <c r="J96" s="7">
        <f>+IFR!AD96</f>
        <v>0.10278270315161357</v>
      </c>
      <c r="K96" s="15">
        <f t="shared" si="17"/>
        <v>1.05</v>
      </c>
      <c r="L96" s="25">
        <f t="shared" si="21"/>
        <v>1685.25</v>
      </c>
      <c r="M96" s="15">
        <v>1</v>
      </c>
      <c r="N96" s="15">
        <v>1</v>
      </c>
      <c r="P96" s="25">
        <f t="shared" si="22"/>
        <v>1685.25</v>
      </c>
      <c r="R96" s="4">
        <f t="shared" si="23"/>
        <v>0.23102442189631273</v>
      </c>
      <c r="T96" s="6">
        <f>+R96*(assessment!$J$279*assessment!$E$3)</f>
        <v>1675669.4807941809</v>
      </c>
      <c r="V96" s="7">
        <f>+T96/payroll!F96</f>
        <v>3.2829168665080241E-3</v>
      </c>
      <c r="X96" s="6">
        <f>IF(V96&lt;$X$2,T96, +payroll!F96 * $X$2)</f>
        <v>1675669.4807941809</v>
      </c>
      <c r="Z96" s="6">
        <f t="shared" si="24"/>
        <v>0</v>
      </c>
      <c r="AB96">
        <f t="shared" si="25"/>
        <v>1</v>
      </c>
    </row>
    <row r="97" spans="1:30">
      <c r="A97" t="s">
        <v>520</v>
      </c>
      <c r="B97" t="s">
        <v>570</v>
      </c>
      <c r="D97" s="30">
        <v>0</v>
      </c>
      <c r="E97" s="30">
        <v>0</v>
      </c>
      <c r="F97" s="30">
        <v>1</v>
      </c>
      <c r="G97">
        <f>SUM(D97:F97)</f>
        <v>1</v>
      </c>
      <c r="I97" s="25">
        <f>AVERAGE(D97:F97)</f>
        <v>0.33333333333333331</v>
      </c>
      <c r="J97" s="7">
        <f>+IFR!AD97</f>
        <v>5.0000000000000001E-3</v>
      </c>
      <c r="K97" s="15">
        <f t="shared" si="17"/>
        <v>0.95</v>
      </c>
      <c r="L97" s="25">
        <f>+I97*K97</f>
        <v>0.31666666666666665</v>
      </c>
      <c r="M97" s="15">
        <v>1</v>
      </c>
      <c r="N97" s="15">
        <v>1</v>
      </c>
      <c r="P97" s="25">
        <f>+L97*M97*N97</f>
        <v>0.31666666666666665</v>
      </c>
      <c r="R97" s="4">
        <f t="shared" ref="R97:R139" si="26">+P97/$P$269</f>
        <v>4.3410611838302346E-5</v>
      </c>
      <c r="T97" s="6">
        <f>+R97*(assessment!$J$279*assessment!$E$3)</f>
        <v>314.8664405388858</v>
      </c>
      <c r="V97" s="7">
        <f>+T97/payroll!F97</f>
        <v>3.0143902746006918E-4</v>
      </c>
      <c r="X97" s="6">
        <f>IF(V97&lt;$X$2,T97, +payroll!F97 * $X$2)</f>
        <v>314.8664405388858</v>
      </c>
      <c r="Z97" s="6">
        <f>+T97-X97</f>
        <v>0</v>
      </c>
      <c r="AB97">
        <f>+X97/T97</f>
        <v>1</v>
      </c>
    </row>
    <row r="98" spans="1:30">
      <c r="A98" t="s">
        <v>150</v>
      </c>
      <c r="B98" t="s">
        <v>151</v>
      </c>
      <c r="D98" s="30">
        <v>15</v>
      </c>
      <c r="E98" s="30">
        <v>11</v>
      </c>
      <c r="F98" s="30">
        <v>20</v>
      </c>
      <c r="G98">
        <f t="shared" si="10"/>
        <v>46</v>
      </c>
      <c r="I98" s="25">
        <f t="shared" si="11"/>
        <v>15.333333333333334</v>
      </c>
      <c r="J98" s="7">
        <f>+IFR!AD98</f>
        <v>2.6136765926731208E-2</v>
      </c>
      <c r="K98" s="15">
        <f t="shared" si="17"/>
        <v>0.95</v>
      </c>
      <c r="L98" s="25">
        <f t="shared" si="12"/>
        <v>14.566666666666666</v>
      </c>
      <c r="M98" s="15">
        <v>1</v>
      </c>
      <c r="N98" s="15">
        <v>1</v>
      </c>
      <c r="P98" s="25">
        <f t="shared" si="13"/>
        <v>14.566666666666666</v>
      </c>
      <c r="R98" s="4">
        <f t="shared" si="26"/>
        <v>1.9968881445619081E-3</v>
      </c>
      <c r="T98" s="6">
        <f>+R98*(assessment!$J$279*assessment!$E$3)</f>
        <v>14483.856264788747</v>
      </c>
      <c r="V98" s="7">
        <f>+T98/payroll!F98</f>
        <v>4.9216833197524717E-4</v>
      </c>
      <c r="X98" s="6">
        <f>IF(V98&lt;$X$2,T98, +payroll!F98 * $X$2)</f>
        <v>14483.856264788747</v>
      </c>
      <c r="Z98" s="6">
        <f t="shared" si="14"/>
        <v>0</v>
      </c>
      <c r="AB98">
        <f t="shared" si="15"/>
        <v>1</v>
      </c>
    </row>
    <row r="99" spans="1:30">
      <c r="A99" t="s">
        <v>152</v>
      </c>
      <c r="B99" t="s">
        <v>153</v>
      </c>
      <c r="D99" s="30">
        <v>9</v>
      </c>
      <c r="E99" s="30">
        <v>4</v>
      </c>
      <c r="F99" s="30">
        <v>8</v>
      </c>
      <c r="G99">
        <f t="shared" si="10"/>
        <v>21</v>
      </c>
      <c r="I99" s="25">
        <f t="shared" si="11"/>
        <v>7</v>
      </c>
      <c r="J99" s="7">
        <f>+IFR!AD99</f>
        <v>3.4354363586153673E-2</v>
      </c>
      <c r="K99" s="15">
        <f t="shared" si="17"/>
        <v>0.95</v>
      </c>
      <c r="L99" s="25">
        <f t="shared" si="12"/>
        <v>6.6499999999999995</v>
      </c>
      <c r="M99" s="15">
        <v>1</v>
      </c>
      <c r="N99" s="15">
        <v>1</v>
      </c>
      <c r="P99" s="25">
        <f t="shared" si="13"/>
        <v>6.6499999999999995</v>
      </c>
      <c r="R99" s="4">
        <f t="shared" si="26"/>
        <v>9.1162284860434918E-4</v>
      </c>
      <c r="T99" s="6">
        <f>+R99*(assessment!$J$279*assessment!$E$3)</f>
        <v>6612.1952513166007</v>
      </c>
      <c r="V99" s="7">
        <f>+T99/payroll!F99</f>
        <v>7.8731318363452609E-4</v>
      </c>
      <c r="X99" s="6">
        <f>IF(V99&lt;$X$2,T99, +payroll!F99 * $X$2)</f>
        <v>6612.1952513166007</v>
      </c>
      <c r="Z99" s="6">
        <f t="shared" si="14"/>
        <v>0</v>
      </c>
      <c r="AB99">
        <f t="shared" si="15"/>
        <v>1</v>
      </c>
    </row>
    <row r="100" spans="1:30">
      <c r="A100" t="s">
        <v>154</v>
      </c>
      <c r="B100" t="s">
        <v>155</v>
      </c>
      <c r="D100" s="30">
        <v>0</v>
      </c>
      <c r="E100" s="30">
        <v>0</v>
      </c>
      <c r="F100" s="30">
        <v>0</v>
      </c>
      <c r="G100">
        <f t="shared" si="10"/>
        <v>0</v>
      </c>
      <c r="I100" s="25">
        <f t="shared" si="11"/>
        <v>0</v>
      </c>
      <c r="J100" s="7">
        <f>+IFR!AD100</f>
        <v>0</v>
      </c>
      <c r="K100" s="15">
        <f t="shared" si="17"/>
        <v>0.95</v>
      </c>
      <c r="L100" s="25">
        <f t="shared" si="12"/>
        <v>0</v>
      </c>
      <c r="M100" s="15">
        <v>1</v>
      </c>
      <c r="N100" s="15">
        <v>1</v>
      </c>
      <c r="P100" s="25">
        <f t="shared" si="13"/>
        <v>0</v>
      </c>
      <c r="R100" s="4">
        <f t="shared" si="26"/>
        <v>0</v>
      </c>
      <c r="T100" s="6">
        <f>+R100*(assessment!$J$279*assessment!$E$3)</f>
        <v>0</v>
      </c>
      <c r="V100" s="7">
        <f>+T100/payroll!F100</f>
        <v>0</v>
      </c>
      <c r="X100" s="6">
        <f>IF(V100&lt;$X$2,T100, +payroll!F100 * $X$2)</f>
        <v>0</v>
      </c>
      <c r="Z100" s="6">
        <f t="shared" si="14"/>
        <v>0</v>
      </c>
      <c r="AB100" t="e">
        <f t="shared" si="15"/>
        <v>#DIV/0!</v>
      </c>
    </row>
    <row r="101" spans="1:30">
      <c r="A101" t="s">
        <v>156</v>
      </c>
      <c r="B101" t="s">
        <v>157</v>
      </c>
      <c r="D101" s="30">
        <v>6</v>
      </c>
      <c r="E101" s="30">
        <v>6</v>
      </c>
      <c r="F101" s="30">
        <v>5</v>
      </c>
      <c r="G101">
        <f t="shared" si="10"/>
        <v>17</v>
      </c>
      <c r="I101" s="25">
        <f t="shared" si="11"/>
        <v>5.666666666666667</v>
      </c>
      <c r="J101" s="7">
        <f>+IFR!AD101</f>
        <v>1.6539792479964316E-2</v>
      </c>
      <c r="K101" s="15">
        <f t="shared" si="17"/>
        <v>0.95</v>
      </c>
      <c r="L101" s="25">
        <f t="shared" si="12"/>
        <v>5.3833333333333337</v>
      </c>
      <c r="M101" s="15">
        <v>1</v>
      </c>
      <c r="N101" s="15">
        <v>1</v>
      </c>
      <c r="P101" s="25">
        <f t="shared" si="13"/>
        <v>5.3833333333333337</v>
      </c>
      <c r="R101" s="4">
        <f t="shared" si="26"/>
        <v>7.379804012511399E-4</v>
      </c>
      <c r="T101" s="6">
        <f>+R101*(assessment!$J$279*assessment!$E$3)</f>
        <v>5352.7294891610582</v>
      </c>
      <c r="V101" s="7">
        <f>+T101/payroll!F101</f>
        <v>2.4614862114580104E-4</v>
      </c>
      <c r="X101" s="6">
        <f>IF(V101&lt;$X$2,T101, +payroll!F101 * $X$2)</f>
        <v>5352.7294891610582</v>
      </c>
      <c r="Z101" s="6">
        <f t="shared" si="14"/>
        <v>0</v>
      </c>
      <c r="AB101">
        <f t="shared" si="15"/>
        <v>1</v>
      </c>
    </row>
    <row r="102" spans="1:30">
      <c r="A102" t="s">
        <v>158</v>
      </c>
      <c r="B102" t="s">
        <v>489</v>
      </c>
      <c r="D102" s="30">
        <v>11</v>
      </c>
      <c r="E102" s="30">
        <v>21</v>
      </c>
      <c r="F102" s="30">
        <v>23</v>
      </c>
      <c r="G102">
        <f t="shared" si="10"/>
        <v>55</v>
      </c>
      <c r="I102" s="25">
        <f t="shared" si="11"/>
        <v>18.333333333333332</v>
      </c>
      <c r="J102" s="7">
        <f>+IFR!AD102</f>
        <v>6.9747440320441318E-3</v>
      </c>
      <c r="K102" s="15">
        <f t="shared" si="17"/>
        <v>0.95</v>
      </c>
      <c r="L102" s="25">
        <f t="shared" si="12"/>
        <v>17.416666666666664</v>
      </c>
      <c r="M102" s="15">
        <v>1</v>
      </c>
      <c r="N102" s="15">
        <v>1</v>
      </c>
      <c r="P102" s="25">
        <f t="shared" si="13"/>
        <v>17.416666666666664</v>
      </c>
      <c r="R102" s="4">
        <f t="shared" si="26"/>
        <v>2.3875836511066287E-3</v>
      </c>
      <c r="T102" s="6">
        <f>+R102*(assessment!$J$279*assessment!$E$3)</f>
        <v>17317.654229638716</v>
      </c>
      <c r="V102" s="7">
        <f>+T102/payroll!F102</f>
        <v>1.0907273048044152E-4</v>
      </c>
      <c r="X102" s="6">
        <f>IF(V102&lt;$X$2,T102, +payroll!F102 * $X$2)</f>
        <v>17317.654229638716</v>
      </c>
      <c r="Z102" s="6">
        <f t="shared" si="14"/>
        <v>0</v>
      </c>
      <c r="AB102">
        <f t="shared" si="15"/>
        <v>1</v>
      </c>
    </row>
    <row r="103" spans="1:30">
      <c r="A103" t="s">
        <v>159</v>
      </c>
      <c r="B103" t="s">
        <v>558</v>
      </c>
      <c r="D103" s="30">
        <v>1</v>
      </c>
      <c r="E103" s="30">
        <v>0</v>
      </c>
      <c r="F103" s="30">
        <v>0</v>
      </c>
      <c r="G103">
        <f>SUM(D103:F103)</f>
        <v>1</v>
      </c>
      <c r="I103" s="25">
        <f>AVERAGE(D103:F103)</f>
        <v>0.33333333333333331</v>
      </c>
      <c r="J103" s="7">
        <f>+IFR!AD103</f>
        <v>1.6666666666666668E-3</v>
      </c>
      <c r="K103" s="15">
        <f t="shared" si="17"/>
        <v>0.95</v>
      </c>
      <c r="L103" s="25">
        <f>+I103*K103</f>
        <v>0.31666666666666665</v>
      </c>
      <c r="M103" s="15">
        <v>1</v>
      </c>
      <c r="N103" s="15">
        <v>1</v>
      </c>
      <c r="P103" s="25">
        <f>+L103*M103*N103</f>
        <v>0.31666666666666665</v>
      </c>
      <c r="R103" s="4">
        <f t="shared" si="26"/>
        <v>4.3410611838302346E-5</v>
      </c>
      <c r="T103" s="6">
        <f>+R103*(assessment!$J$279*assessment!$E$3)</f>
        <v>314.8664405388858</v>
      </c>
      <c r="V103" s="7">
        <f>+T103/payroll!F103</f>
        <v>9.4661451245535289E-5</v>
      </c>
      <c r="X103" s="6">
        <f>IF(V103&lt;$X$2,T103, +payroll!F103 * $X$2)</f>
        <v>314.8664405388858</v>
      </c>
      <c r="Z103" s="6">
        <f>+T103-X103</f>
        <v>0</v>
      </c>
      <c r="AB103">
        <f>+X103/T103</f>
        <v>1</v>
      </c>
    </row>
    <row r="104" spans="1:30">
      <c r="A104" t="s">
        <v>525</v>
      </c>
      <c r="B104" t="s">
        <v>526</v>
      </c>
      <c r="D104" s="30"/>
      <c r="E104" s="30"/>
      <c r="F104" s="46">
        <v>17</v>
      </c>
      <c r="I104" s="25">
        <f>AVERAGE(D104:F104)</f>
        <v>17</v>
      </c>
      <c r="J104" s="7">
        <f>+IFR!AD104</f>
        <v>2.0184899089121452E-2</v>
      </c>
      <c r="K104" s="15">
        <f t="shared" si="17"/>
        <v>0.95</v>
      </c>
      <c r="L104" s="25">
        <f>+I104*K104</f>
        <v>16.149999999999999</v>
      </c>
      <c r="M104" s="15">
        <v>1</v>
      </c>
      <c r="N104" s="15">
        <v>1</v>
      </c>
      <c r="P104" s="25">
        <f>+L104*M104*N104</f>
        <v>16.149999999999999</v>
      </c>
      <c r="R104" s="4">
        <f>+P104/$P$269</f>
        <v>2.2139412037534196E-3</v>
      </c>
      <c r="T104" s="6">
        <f>+R104*(assessment!$J$279*assessment!$E$3)</f>
        <v>16058.188467483174</v>
      </c>
      <c r="V104" s="7">
        <f>+T104/payroll!F104</f>
        <v>7.9184883919582942E-4</v>
      </c>
      <c r="X104" s="6">
        <f>IF(V104&lt;$X$2,T104, +payroll!F104 * $X$2)</f>
        <v>16058.188467483174</v>
      </c>
      <c r="Z104" s="6">
        <f>+T104-X104</f>
        <v>0</v>
      </c>
      <c r="AB104">
        <f>+X104/T104</f>
        <v>1</v>
      </c>
    </row>
    <row r="105" spans="1:30" ht="6" customHeight="1">
      <c r="D105" s="30"/>
      <c r="E105" s="30"/>
      <c r="F105" s="46"/>
      <c r="I105" s="25"/>
      <c r="J105" s="7"/>
      <c r="K105" s="15"/>
      <c r="L105" s="25"/>
      <c r="M105" s="15"/>
      <c r="N105" s="15"/>
      <c r="P105" s="25"/>
      <c r="T105" s="6"/>
      <c r="V105" s="7"/>
      <c r="X105" s="6"/>
      <c r="Z105" s="6"/>
    </row>
    <row r="106" spans="1:30" outlineLevel="1">
      <c r="A106" t="s">
        <v>160</v>
      </c>
      <c r="B106" t="s">
        <v>161</v>
      </c>
      <c r="D106" s="30">
        <v>0</v>
      </c>
      <c r="E106" s="30">
        <v>0</v>
      </c>
      <c r="F106" s="30">
        <v>2</v>
      </c>
      <c r="G106">
        <f t="shared" ref="G106:G170" si="27">SUM(D106:F106)</f>
        <v>2</v>
      </c>
      <c r="I106" s="25">
        <f t="shared" ref="I106:I171" si="28">AVERAGE(D106:F106)</f>
        <v>0.66666666666666663</v>
      </c>
      <c r="J106" s="7">
        <f>+IFR!AD106</f>
        <v>0.01</v>
      </c>
      <c r="K106" s="15">
        <f t="shared" si="17"/>
        <v>0.95</v>
      </c>
      <c r="L106" s="25">
        <f t="shared" ref="L106:L171" si="29">+I106*K106</f>
        <v>0.6333333333333333</v>
      </c>
      <c r="M106" s="15">
        <v>1</v>
      </c>
      <c r="N106" s="15">
        <v>1</v>
      </c>
      <c r="P106" s="25">
        <f t="shared" ref="P106:P170" si="30">+L106*M106*N106</f>
        <v>0.6333333333333333</v>
      </c>
      <c r="R106" s="4">
        <f t="shared" si="26"/>
        <v>8.6821223676604691E-5</v>
      </c>
      <c r="T106" s="6">
        <f>+R106*(assessment!$J$279*assessment!$E$3)</f>
        <v>629.73288107777159</v>
      </c>
      <c r="V106" s="7">
        <f>+T106/payroll!F106</f>
        <v>1.2359810510029104E-4</v>
      </c>
      <c r="X106" s="6">
        <f>IF(V106&lt;$X$2,T106, +payroll!F106 * $X$2)</f>
        <v>629.73288107777159</v>
      </c>
      <c r="Z106" s="6">
        <f t="shared" ref="Z106:Z170" si="31">+T106-X106</f>
        <v>0</v>
      </c>
      <c r="AB106">
        <f t="shared" ref="AB106:AB170" si="32">+X106/T106</f>
        <v>1</v>
      </c>
    </row>
    <row r="107" spans="1:30" outlineLevel="1">
      <c r="A107" t="s">
        <v>162</v>
      </c>
      <c r="B107" t="s">
        <v>163</v>
      </c>
      <c r="D107" s="34">
        <v>751</v>
      </c>
      <c r="E107" s="34">
        <v>891</v>
      </c>
      <c r="F107" s="34">
        <v>727</v>
      </c>
      <c r="G107">
        <f t="shared" si="27"/>
        <v>2369</v>
      </c>
      <c r="I107" s="35">
        <f t="shared" si="28"/>
        <v>789.66666666666663</v>
      </c>
      <c r="J107" s="33">
        <f>+IFR!AD107</f>
        <v>0.2072233605043948</v>
      </c>
      <c r="K107" s="36">
        <f t="shared" si="17"/>
        <v>1.05</v>
      </c>
      <c r="L107" s="35">
        <f t="shared" si="29"/>
        <v>829.15</v>
      </c>
      <c r="M107" s="36">
        <v>1</v>
      </c>
      <c r="N107" s="15">
        <v>1</v>
      </c>
      <c r="P107" s="35">
        <f t="shared" si="30"/>
        <v>829.15</v>
      </c>
      <c r="R107" s="31">
        <f t="shared" si="26"/>
        <v>0.1136649751759844</v>
      </c>
      <c r="T107" s="32">
        <f>+R107*(assessment!$J$279*assessment!$E$3)</f>
        <v>824436.34475626471</v>
      </c>
      <c r="V107" s="33">
        <f>+T107/payroll!F107</f>
        <v>5.6997129764237648E-3</v>
      </c>
      <c r="X107" s="32">
        <f>IF(V107&lt;$X$2,T107, +payroll!F107 * $X$2)</f>
        <v>824436.34475626471</v>
      </c>
      <c r="Z107" s="32">
        <f t="shared" si="31"/>
        <v>0</v>
      </c>
      <c r="AB107" s="8">
        <f t="shared" si="32"/>
        <v>1</v>
      </c>
      <c r="AD107" s="49"/>
    </row>
    <row r="108" spans="1:30">
      <c r="A108" s="48" t="s">
        <v>585</v>
      </c>
      <c r="B108" s="48" t="s">
        <v>584</v>
      </c>
      <c r="D108" s="17">
        <f>SUBTOTAL(9,D106:D107)</f>
        <v>751</v>
      </c>
      <c r="E108" s="17">
        <f>SUBTOTAL(9,E106:E107)</f>
        <v>891</v>
      </c>
      <c r="F108" s="17">
        <f>SUBTOTAL(9,F106:F107)</f>
        <v>729</v>
      </c>
      <c r="I108" s="25">
        <f>SUBTOTAL(9,I106:I107)</f>
        <v>790.33333333333326</v>
      </c>
      <c r="J108" s="7">
        <f>+IFR!AD108</f>
        <v>0.20392387886206875</v>
      </c>
      <c r="K108" s="15">
        <f>+L108/I108</f>
        <v>1.0499156474061577</v>
      </c>
      <c r="L108" s="25">
        <f>SUBTOTAL(9,L106:L107)</f>
        <v>829.7833333333333</v>
      </c>
      <c r="M108" s="15">
        <v>1</v>
      </c>
      <c r="N108" s="15"/>
      <c r="P108" s="25">
        <f>SUBTOTAL(9,P106:P107)</f>
        <v>829.7833333333333</v>
      </c>
      <c r="R108" s="25">
        <f>SUBTOTAL(9,R106:R107)</f>
        <v>0.113751796399661</v>
      </c>
      <c r="T108" s="25">
        <f>SUBTOTAL(9,T106:T107)</f>
        <v>825066.0776373425</v>
      </c>
      <c r="V108" s="7">
        <f>+T108/payroll!F108</f>
        <v>5.5099822211388556E-3</v>
      </c>
      <c r="X108" s="25">
        <f>SUBTOTAL(9,X106:X107)</f>
        <v>825066.0776373425</v>
      </c>
      <c r="Z108" s="6">
        <f>+T108-X108</f>
        <v>0</v>
      </c>
      <c r="AB108">
        <f>+X108/T108</f>
        <v>1</v>
      </c>
    </row>
    <row r="109" spans="1:30" ht="6" customHeight="1">
      <c r="D109" s="30"/>
      <c r="E109" s="30"/>
      <c r="F109" s="30"/>
      <c r="I109" s="25"/>
      <c r="J109" s="7"/>
      <c r="K109" s="15"/>
      <c r="L109" s="25"/>
      <c r="M109" s="15"/>
      <c r="N109" s="15"/>
      <c r="P109" s="25"/>
      <c r="T109" s="6"/>
      <c r="V109" s="7"/>
      <c r="X109" s="6"/>
      <c r="Z109" s="6"/>
    </row>
    <row r="110" spans="1:30">
      <c r="A110" t="s">
        <v>164</v>
      </c>
      <c r="B110" t="s">
        <v>165</v>
      </c>
      <c r="D110" s="30">
        <v>1831</v>
      </c>
      <c r="E110" s="30">
        <v>1897</v>
      </c>
      <c r="F110" s="30">
        <v>2039</v>
      </c>
      <c r="G110">
        <f t="shared" si="27"/>
        <v>5767</v>
      </c>
      <c r="I110" s="25">
        <f t="shared" si="28"/>
        <v>1922.3333333333333</v>
      </c>
      <c r="J110" s="7">
        <f>+IFR!AD110</f>
        <v>4.942526465774414E-2</v>
      </c>
      <c r="K110" s="15">
        <f t="shared" si="17"/>
        <v>1</v>
      </c>
      <c r="L110" s="25">
        <f t="shared" si="29"/>
        <v>1922.3333333333333</v>
      </c>
      <c r="M110" s="15">
        <v>1</v>
      </c>
      <c r="N110" s="15">
        <v>1</v>
      </c>
      <c r="P110" s="25">
        <f t="shared" si="30"/>
        <v>1922.3333333333333</v>
      </c>
      <c r="R110" s="4">
        <f t="shared" si="26"/>
        <v>0.26352526154893646</v>
      </c>
      <c r="T110" s="6">
        <f>+R110*(assessment!$J$279*assessment!$E$3)</f>
        <v>1911405.0132502678</v>
      </c>
      <c r="V110" s="7">
        <f>+T110/payroll!F110</f>
        <v>1.4385609534505761E-3</v>
      </c>
      <c r="X110" s="6">
        <f>IF(V110&lt;$X$2,T110, +payroll!F110 * $X$2)</f>
        <v>1911405.0132502678</v>
      </c>
      <c r="Z110" s="6">
        <f t="shared" si="31"/>
        <v>0</v>
      </c>
      <c r="AB110">
        <f t="shared" si="32"/>
        <v>1</v>
      </c>
    </row>
    <row r="111" spans="1:30">
      <c r="A111" t="s">
        <v>533</v>
      </c>
      <c r="B111" t="s">
        <v>532</v>
      </c>
      <c r="D111" s="30">
        <v>9</v>
      </c>
      <c r="E111" s="30">
        <v>16</v>
      </c>
      <c r="F111" s="30">
        <v>10</v>
      </c>
      <c r="I111" s="25">
        <f>AVERAGE(D111:F111)</f>
        <v>11.666666666666666</v>
      </c>
      <c r="J111" s="7">
        <f>+IFR!AD111</f>
        <v>9.3331508139992327E-3</v>
      </c>
      <c r="K111" s="15">
        <f t="shared" si="17"/>
        <v>0.95</v>
      </c>
      <c r="L111" s="25">
        <f>+I111*K111</f>
        <v>11.083333333333332</v>
      </c>
      <c r="M111" s="15">
        <v>1</v>
      </c>
      <c r="N111" s="15">
        <v>1</v>
      </c>
      <c r="P111" s="25">
        <f>+L111*M111*N111</f>
        <v>11.083333333333332</v>
      </c>
      <c r="R111" s="4">
        <f>+P111/$P$269</f>
        <v>1.5193714143405821E-3</v>
      </c>
      <c r="T111" s="6">
        <f>+R111*(assessment!$J$279*assessment!$E$3)</f>
        <v>11020.325418861003</v>
      </c>
      <c r="V111" s="7">
        <f>+T111/payroll!F111</f>
        <v>1.7938661200650073E-4</v>
      </c>
      <c r="X111" s="6">
        <f>IF(V111&lt;$X$2,T111, +payroll!F111 * $X$2)</f>
        <v>11020.325418861003</v>
      </c>
      <c r="Z111" s="6">
        <f>+T111-X111</f>
        <v>0</v>
      </c>
      <c r="AB111">
        <f>+X111/T111</f>
        <v>1</v>
      </c>
    </row>
    <row r="112" spans="1:30">
      <c r="A112" t="s">
        <v>166</v>
      </c>
      <c r="B112" t="s">
        <v>167</v>
      </c>
      <c r="D112" s="30">
        <v>3</v>
      </c>
      <c r="E112" s="30">
        <v>9</v>
      </c>
      <c r="F112" s="30">
        <v>12</v>
      </c>
      <c r="G112">
        <f t="shared" si="27"/>
        <v>24</v>
      </c>
      <c r="I112" s="25">
        <f t="shared" si="28"/>
        <v>8</v>
      </c>
      <c r="J112" s="7">
        <f>+IFR!AD112</f>
        <v>9.3682453443160278E-3</v>
      </c>
      <c r="K112" s="15">
        <f t="shared" si="17"/>
        <v>0.95</v>
      </c>
      <c r="L112" s="25">
        <f t="shared" si="29"/>
        <v>7.6</v>
      </c>
      <c r="M112" s="15">
        <v>1</v>
      </c>
      <c r="N112" s="15">
        <v>1</v>
      </c>
      <c r="P112" s="25">
        <f t="shared" si="30"/>
        <v>7.6</v>
      </c>
      <c r="R112" s="4">
        <f t="shared" si="26"/>
        <v>1.0418546841192563E-3</v>
      </c>
      <c r="T112" s="6">
        <f>+R112*(assessment!$J$279*assessment!$E$3)</f>
        <v>7556.7945729332587</v>
      </c>
      <c r="V112" s="7">
        <f>+T112/payroll!F112</f>
        <v>1.1562718141744726E-4</v>
      </c>
      <c r="X112" s="6">
        <f>IF(V112&lt;$X$2,T112, +payroll!F112 * $X$2)</f>
        <v>7556.7945729332587</v>
      </c>
      <c r="Z112" s="6">
        <f t="shared" si="31"/>
        <v>0</v>
      </c>
      <c r="AB112">
        <f t="shared" si="32"/>
        <v>1</v>
      </c>
    </row>
    <row r="113" spans="1:28">
      <c r="A113" t="s">
        <v>168</v>
      </c>
      <c r="B113" t="s">
        <v>169</v>
      </c>
      <c r="D113" s="30">
        <v>13</v>
      </c>
      <c r="E113" s="30">
        <v>11</v>
      </c>
      <c r="F113" s="30">
        <v>13</v>
      </c>
      <c r="G113">
        <f t="shared" si="27"/>
        <v>37</v>
      </c>
      <c r="I113" s="25">
        <f t="shared" si="28"/>
        <v>12.333333333333334</v>
      </c>
      <c r="J113" s="7">
        <f>+IFR!AD113</f>
        <v>9.5119026360152691E-3</v>
      </c>
      <c r="K113" s="15">
        <f t="shared" si="17"/>
        <v>0.95</v>
      </c>
      <c r="L113" s="25">
        <f t="shared" si="29"/>
        <v>11.716666666666667</v>
      </c>
      <c r="M113" s="15">
        <v>1</v>
      </c>
      <c r="N113" s="15">
        <v>1</v>
      </c>
      <c r="P113" s="25">
        <f t="shared" si="30"/>
        <v>11.716666666666667</v>
      </c>
      <c r="R113" s="4">
        <f t="shared" si="26"/>
        <v>1.6061926380171868E-3</v>
      </c>
      <c r="T113" s="6">
        <f>+R113*(assessment!$J$279*assessment!$E$3)</f>
        <v>11650.058299938773</v>
      </c>
      <c r="V113" s="7">
        <f>+T113/payroll!F113</f>
        <v>1.5581639110115019E-4</v>
      </c>
      <c r="X113" s="6">
        <f>IF(V113&lt;$X$2,T113, +payroll!F113 * $X$2)</f>
        <v>11650.058299938773</v>
      </c>
      <c r="Z113" s="6">
        <f t="shared" si="31"/>
        <v>0</v>
      </c>
      <c r="AB113">
        <f t="shared" si="32"/>
        <v>1</v>
      </c>
    </row>
    <row r="114" spans="1:28">
      <c r="A114" t="s">
        <v>170</v>
      </c>
      <c r="B114" t="s">
        <v>171</v>
      </c>
      <c r="D114" s="30">
        <v>38</v>
      </c>
      <c r="E114" s="30">
        <v>46</v>
      </c>
      <c r="F114" s="30">
        <v>29</v>
      </c>
      <c r="G114">
        <f t="shared" si="27"/>
        <v>113</v>
      </c>
      <c r="I114" s="25">
        <f t="shared" si="28"/>
        <v>37.666666666666664</v>
      </c>
      <c r="J114" s="7">
        <f>+IFR!AD114</f>
        <v>2.0738708551165452E-2</v>
      </c>
      <c r="K114" s="15">
        <f t="shared" si="17"/>
        <v>0.95</v>
      </c>
      <c r="L114" s="25">
        <f t="shared" si="29"/>
        <v>35.783333333333331</v>
      </c>
      <c r="M114" s="15">
        <v>1</v>
      </c>
      <c r="N114" s="15">
        <v>1</v>
      </c>
      <c r="P114" s="25">
        <f t="shared" si="30"/>
        <v>35.783333333333331</v>
      </c>
      <c r="R114" s="4">
        <f t="shared" si="26"/>
        <v>4.9053991377281652E-3</v>
      </c>
      <c r="T114" s="6">
        <f>+R114*(assessment!$J$279*assessment!$E$3)</f>
        <v>35579.907780894093</v>
      </c>
      <c r="V114" s="7">
        <f>+T114/payroll!F114</f>
        <v>5.1158039485741736E-4</v>
      </c>
      <c r="X114" s="6">
        <f>IF(V114&lt;$X$2,T114, +payroll!F114 * $X$2)</f>
        <v>35579.907780894093</v>
      </c>
      <c r="Z114" s="6">
        <f t="shared" si="31"/>
        <v>0</v>
      </c>
      <c r="AB114">
        <f t="shared" si="32"/>
        <v>1</v>
      </c>
    </row>
    <row r="115" spans="1:28">
      <c r="A115" t="s">
        <v>172</v>
      </c>
      <c r="B115" t="s">
        <v>173</v>
      </c>
      <c r="D115" s="30">
        <v>95</v>
      </c>
      <c r="E115" s="30">
        <v>95</v>
      </c>
      <c r="F115" s="30">
        <v>89</v>
      </c>
      <c r="G115">
        <f t="shared" si="27"/>
        <v>279</v>
      </c>
      <c r="I115" s="25">
        <f t="shared" si="28"/>
        <v>93</v>
      </c>
      <c r="J115" s="7">
        <f>+IFR!AD115</f>
        <v>1.5109700354184004E-2</v>
      </c>
      <c r="K115" s="15">
        <f t="shared" si="17"/>
        <v>0.95</v>
      </c>
      <c r="L115" s="25">
        <f t="shared" si="29"/>
        <v>88.35</v>
      </c>
      <c r="M115" s="15">
        <v>1</v>
      </c>
      <c r="N115" s="15">
        <v>1</v>
      </c>
      <c r="P115" s="25">
        <f t="shared" si="30"/>
        <v>88.35</v>
      </c>
      <c r="R115" s="4">
        <f t="shared" si="26"/>
        <v>1.2111560702886354E-2</v>
      </c>
      <c r="T115" s="6">
        <f>+R115*(assessment!$J$279*assessment!$E$3)</f>
        <v>87847.736910349122</v>
      </c>
      <c r="V115" s="7">
        <f>+T115/payroll!F115</f>
        <v>2.4626056188263102E-4</v>
      </c>
      <c r="X115" s="6">
        <f>IF(V115&lt;$X$2,T115, +payroll!F115 * $X$2)</f>
        <v>87847.736910349122</v>
      </c>
      <c r="Z115" s="6">
        <f t="shared" si="31"/>
        <v>0</v>
      </c>
      <c r="AB115">
        <f t="shared" si="32"/>
        <v>1</v>
      </c>
    </row>
    <row r="116" spans="1:28">
      <c r="A116" t="s">
        <v>174</v>
      </c>
      <c r="B116" t="s">
        <v>175</v>
      </c>
      <c r="D116" s="30">
        <v>42</v>
      </c>
      <c r="E116" s="30">
        <v>40</v>
      </c>
      <c r="F116" s="30">
        <v>34</v>
      </c>
      <c r="G116">
        <f t="shared" si="27"/>
        <v>116</v>
      </c>
      <c r="I116" s="25">
        <f t="shared" si="28"/>
        <v>38.666666666666664</v>
      </c>
      <c r="J116" s="7">
        <f>+IFR!AD116</f>
        <v>2.2982321731477628E-2</v>
      </c>
      <c r="K116" s="15">
        <f t="shared" si="17"/>
        <v>0.95</v>
      </c>
      <c r="L116" s="25">
        <f t="shared" si="29"/>
        <v>36.733333333333327</v>
      </c>
      <c r="M116" s="15">
        <v>1</v>
      </c>
      <c r="N116" s="15">
        <v>1</v>
      </c>
      <c r="P116" s="25">
        <f t="shared" si="30"/>
        <v>36.733333333333327</v>
      </c>
      <c r="R116" s="4">
        <f t="shared" si="26"/>
        <v>5.0356309732430713E-3</v>
      </c>
      <c r="T116" s="6">
        <f>+R116*(assessment!$J$279*assessment!$E$3)</f>
        <v>36524.507102510746</v>
      </c>
      <c r="V116" s="7">
        <f>+T116/payroll!F116</f>
        <v>4.3630182323397984E-4</v>
      </c>
      <c r="X116" s="6">
        <f>IF(V116&lt;$X$2,T116, +payroll!F116 * $X$2)</f>
        <v>36524.507102510746</v>
      </c>
      <c r="Z116" s="6">
        <f t="shared" si="31"/>
        <v>0</v>
      </c>
      <c r="AB116">
        <f t="shared" si="32"/>
        <v>1</v>
      </c>
    </row>
    <row r="117" spans="1:28">
      <c r="A117" t="s">
        <v>176</v>
      </c>
      <c r="B117" t="s">
        <v>177</v>
      </c>
      <c r="D117" s="30">
        <v>130</v>
      </c>
      <c r="E117" s="30">
        <v>101</v>
      </c>
      <c r="F117" s="30">
        <v>129</v>
      </c>
      <c r="G117">
        <f t="shared" si="27"/>
        <v>360</v>
      </c>
      <c r="I117" s="25">
        <f t="shared" si="28"/>
        <v>120</v>
      </c>
      <c r="J117" s="7">
        <f>+IFR!AD117</f>
        <v>2.0463013583302842E-2</v>
      </c>
      <c r="K117" s="15">
        <f t="shared" si="17"/>
        <v>0.95</v>
      </c>
      <c r="L117" s="25">
        <f t="shared" si="29"/>
        <v>114</v>
      </c>
      <c r="M117" s="15">
        <v>1</v>
      </c>
      <c r="N117" s="15">
        <v>1</v>
      </c>
      <c r="P117" s="25">
        <f t="shared" si="30"/>
        <v>114</v>
      </c>
      <c r="R117" s="4">
        <f t="shared" si="26"/>
        <v>1.5627820261788845E-2</v>
      </c>
      <c r="T117" s="6">
        <f>+R117*(assessment!$J$279*assessment!$E$3)</f>
        <v>113351.91859399888</v>
      </c>
      <c r="V117" s="7">
        <f>+T117/payroll!F117</f>
        <v>3.9579496374681422E-4</v>
      </c>
      <c r="X117" s="6">
        <f>IF(V117&lt;$X$2,T117, +payroll!F117 * $X$2)</f>
        <v>113351.91859399888</v>
      </c>
      <c r="Z117" s="6">
        <f t="shared" si="31"/>
        <v>0</v>
      </c>
      <c r="AB117">
        <f t="shared" si="32"/>
        <v>1</v>
      </c>
    </row>
    <row r="118" spans="1:28">
      <c r="A118" t="s">
        <v>178</v>
      </c>
      <c r="B118" t="s">
        <v>179</v>
      </c>
      <c r="D118" s="30">
        <v>32</v>
      </c>
      <c r="E118" s="30">
        <v>26</v>
      </c>
      <c r="F118" s="30">
        <v>30</v>
      </c>
      <c r="G118">
        <f t="shared" si="27"/>
        <v>88</v>
      </c>
      <c r="I118" s="25">
        <f t="shared" si="28"/>
        <v>29.333333333333332</v>
      </c>
      <c r="J118" s="7">
        <f>+IFR!AD118</f>
        <v>1.9931382471115925E-2</v>
      </c>
      <c r="K118" s="15">
        <f t="shared" si="17"/>
        <v>0.95</v>
      </c>
      <c r="L118" s="25">
        <f t="shared" si="29"/>
        <v>27.866666666666664</v>
      </c>
      <c r="M118" s="15">
        <v>1</v>
      </c>
      <c r="N118" s="15">
        <v>1</v>
      </c>
      <c r="P118" s="25">
        <f t="shared" si="30"/>
        <v>27.866666666666664</v>
      </c>
      <c r="R118" s="4">
        <f t="shared" si="26"/>
        <v>3.8201338417706062E-3</v>
      </c>
      <c r="T118" s="6">
        <f>+R118*(assessment!$J$279*assessment!$E$3)</f>
        <v>27708.246767421948</v>
      </c>
      <c r="V118" s="7">
        <f>+T118/payroll!F118</f>
        <v>3.7396972057833418E-4</v>
      </c>
      <c r="X118" s="6">
        <f>IF(V118&lt;$X$2,T118, +payroll!F118 * $X$2)</f>
        <v>27708.246767421948</v>
      </c>
      <c r="Z118" s="6">
        <f t="shared" si="31"/>
        <v>0</v>
      </c>
      <c r="AB118">
        <f t="shared" si="32"/>
        <v>1</v>
      </c>
    </row>
    <row r="119" spans="1:28">
      <c r="A119" t="s">
        <v>180</v>
      </c>
      <c r="B119" t="s">
        <v>181</v>
      </c>
      <c r="D119" s="30">
        <v>14</v>
      </c>
      <c r="E119" s="30">
        <v>17</v>
      </c>
      <c r="F119" s="30">
        <v>14</v>
      </c>
      <c r="G119">
        <f t="shared" si="27"/>
        <v>45</v>
      </c>
      <c r="I119" s="25">
        <f t="shared" si="28"/>
        <v>15</v>
      </c>
      <c r="J119" s="7">
        <f>+IFR!AD119</f>
        <v>1.9203937636533937E-2</v>
      </c>
      <c r="K119" s="15">
        <f t="shared" si="17"/>
        <v>0.95</v>
      </c>
      <c r="L119" s="25">
        <f t="shared" si="29"/>
        <v>14.25</v>
      </c>
      <c r="M119" s="15">
        <v>1</v>
      </c>
      <c r="N119" s="15">
        <v>1</v>
      </c>
      <c r="P119" s="25">
        <f t="shared" si="30"/>
        <v>14.25</v>
      </c>
      <c r="R119" s="4">
        <f t="shared" si="26"/>
        <v>1.9534775327236056E-3</v>
      </c>
      <c r="T119" s="6">
        <f>+R119*(assessment!$J$279*assessment!$E$3)</f>
        <v>14168.98982424986</v>
      </c>
      <c r="V119" s="7">
        <f>+T119/payroll!F119</f>
        <v>3.9143424408421212E-4</v>
      </c>
      <c r="X119" s="6">
        <f>IF(V119&lt;$X$2,T119, +payroll!F119 * $X$2)</f>
        <v>14168.98982424986</v>
      </c>
      <c r="Z119" s="6">
        <f t="shared" si="31"/>
        <v>0</v>
      </c>
      <c r="AB119">
        <f t="shared" si="32"/>
        <v>1</v>
      </c>
    </row>
    <row r="120" spans="1:28">
      <c r="A120" t="s">
        <v>182</v>
      </c>
      <c r="B120" t="s">
        <v>183</v>
      </c>
      <c r="D120" s="30">
        <v>9</v>
      </c>
      <c r="E120" s="30">
        <v>11</v>
      </c>
      <c r="F120" s="30">
        <v>9</v>
      </c>
      <c r="G120">
        <f t="shared" si="27"/>
        <v>29</v>
      </c>
      <c r="I120" s="25">
        <f t="shared" si="28"/>
        <v>9.6666666666666661</v>
      </c>
      <c r="J120" s="7">
        <f>+IFR!AD120</f>
        <v>1.0609811763072782E-2</v>
      </c>
      <c r="K120" s="15">
        <f t="shared" si="17"/>
        <v>0.95</v>
      </c>
      <c r="L120" s="25">
        <f t="shared" si="29"/>
        <v>9.1833333333333318</v>
      </c>
      <c r="M120" s="15">
        <v>1</v>
      </c>
      <c r="N120" s="15">
        <v>1</v>
      </c>
      <c r="P120" s="25">
        <f t="shared" si="30"/>
        <v>9.1833333333333318</v>
      </c>
      <c r="R120" s="4">
        <f t="shared" si="26"/>
        <v>1.2589077433107678E-3</v>
      </c>
      <c r="T120" s="6">
        <f>+R120*(assessment!$J$279*assessment!$E$3)</f>
        <v>9131.1267756276866</v>
      </c>
      <c r="V120" s="7">
        <f>+T120/payroll!F120</f>
        <v>2.4141672695022776E-4</v>
      </c>
      <c r="X120" s="6">
        <f>IF(V120&lt;$X$2,T120, +payroll!F120 * $X$2)</f>
        <v>9131.1267756276866</v>
      </c>
      <c r="Z120" s="6">
        <f t="shared" si="31"/>
        <v>0</v>
      </c>
      <c r="AB120">
        <f t="shared" si="32"/>
        <v>1</v>
      </c>
    </row>
    <row r="121" spans="1:28">
      <c r="A121" t="s">
        <v>184</v>
      </c>
      <c r="B121" t="s">
        <v>559</v>
      </c>
      <c r="D121" s="30">
        <v>83</v>
      </c>
      <c r="E121" s="30">
        <v>93</v>
      </c>
      <c r="F121" s="30">
        <v>75</v>
      </c>
      <c r="G121">
        <f t="shared" si="27"/>
        <v>251</v>
      </c>
      <c r="I121" s="25">
        <f t="shared" si="28"/>
        <v>83.666666666666671</v>
      </c>
      <c r="J121" s="7">
        <f>+IFR!AD121</f>
        <v>1.5827690153886746E-2</v>
      </c>
      <c r="K121" s="15">
        <f t="shared" si="17"/>
        <v>0.95</v>
      </c>
      <c r="L121" s="25">
        <f t="shared" si="29"/>
        <v>79.483333333333334</v>
      </c>
      <c r="M121" s="15">
        <v>1</v>
      </c>
      <c r="N121" s="15">
        <v>1</v>
      </c>
      <c r="P121" s="25">
        <f t="shared" si="30"/>
        <v>79.483333333333334</v>
      </c>
      <c r="R121" s="4">
        <f t="shared" si="26"/>
        <v>1.0896063571413889E-2</v>
      </c>
      <c r="T121" s="6">
        <f>+R121*(assessment!$J$279*assessment!$E$3)</f>
        <v>79031.476575260342</v>
      </c>
      <c r="V121" s="7">
        <f>+T121/payroll!F121</f>
        <v>2.5670996650058842E-4</v>
      </c>
      <c r="X121" s="6">
        <f>IF(V121&lt;$X$2,T121, +payroll!F121 * $X$2)</f>
        <v>79031.476575260342</v>
      </c>
      <c r="Z121" s="6">
        <f t="shared" si="31"/>
        <v>0</v>
      </c>
      <c r="AB121">
        <f t="shared" si="32"/>
        <v>1</v>
      </c>
    </row>
    <row r="122" spans="1:28">
      <c r="A122" t="s">
        <v>185</v>
      </c>
      <c r="B122" t="s">
        <v>186</v>
      </c>
      <c r="D122" s="30">
        <v>74</v>
      </c>
      <c r="E122" s="30">
        <v>81</v>
      </c>
      <c r="F122" s="30">
        <v>78</v>
      </c>
      <c r="G122">
        <f t="shared" si="27"/>
        <v>233</v>
      </c>
      <c r="I122" s="25">
        <f t="shared" si="28"/>
        <v>77.666666666666671</v>
      </c>
      <c r="J122" s="7">
        <f>+IFR!AD122</f>
        <v>1.5767193076950067E-2</v>
      </c>
      <c r="K122" s="15">
        <f t="shared" si="17"/>
        <v>0.95</v>
      </c>
      <c r="L122" s="25">
        <f t="shared" si="29"/>
        <v>73.783333333333331</v>
      </c>
      <c r="M122" s="15">
        <v>1</v>
      </c>
      <c r="N122" s="15">
        <v>1</v>
      </c>
      <c r="P122" s="25">
        <f t="shared" si="30"/>
        <v>73.783333333333331</v>
      </c>
      <c r="R122" s="4">
        <f t="shared" si="26"/>
        <v>1.0114672558324447E-2</v>
      </c>
      <c r="T122" s="6">
        <f>+R122*(assessment!$J$279*assessment!$E$3)</f>
        <v>73363.880645560392</v>
      </c>
      <c r="V122" s="7">
        <f>+T122/payroll!F122</f>
        <v>3.1850448698167032E-4</v>
      </c>
      <c r="X122" s="6">
        <f>IF(V122&lt;$X$2,T122, +payroll!F122 * $X$2)</f>
        <v>73363.880645560392</v>
      </c>
      <c r="Z122" s="6">
        <f t="shared" si="31"/>
        <v>0</v>
      </c>
      <c r="AB122">
        <f t="shared" si="32"/>
        <v>1</v>
      </c>
    </row>
    <row r="123" spans="1:28">
      <c r="A123" t="s">
        <v>187</v>
      </c>
      <c r="B123" t="s">
        <v>188</v>
      </c>
      <c r="D123" s="30">
        <v>19</v>
      </c>
      <c r="E123" s="30">
        <v>24</v>
      </c>
      <c r="F123" s="30">
        <v>23</v>
      </c>
      <c r="G123">
        <f t="shared" si="27"/>
        <v>66</v>
      </c>
      <c r="I123" s="25">
        <f t="shared" si="28"/>
        <v>22</v>
      </c>
      <c r="J123" s="7">
        <f>+IFR!AD123</f>
        <v>1.1263621406827962E-2</v>
      </c>
      <c r="K123" s="15">
        <f t="shared" si="17"/>
        <v>0.95</v>
      </c>
      <c r="L123" s="25">
        <f t="shared" si="29"/>
        <v>20.9</v>
      </c>
      <c r="M123" s="15">
        <v>1</v>
      </c>
      <c r="N123" s="15">
        <v>1</v>
      </c>
      <c r="P123" s="25">
        <f t="shared" si="30"/>
        <v>20.9</v>
      </c>
      <c r="R123" s="4">
        <f t="shared" si="26"/>
        <v>2.8651003813279547E-3</v>
      </c>
      <c r="T123" s="6">
        <f>+R123*(assessment!$J$279*assessment!$E$3)</f>
        <v>20781.18507556646</v>
      </c>
      <c r="V123" s="7">
        <f>+T123/payroll!F123</f>
        <v>2.1180719205923307E-4</v>
      </c>
      <c r="X123" s="6">
        <f>IF(V123&lt;$X$2,T123, +payroll!F123 * $X$2)</f>
        <v>20781.18507556646</v>
      </c>
      <c r="Z123" s="6">
        <f t="shared" si="31"/>
        <v>0</v>
      </c>
      <c r="AB123">
        <f t="shared" si="32"/>
        <v>1</v>
      </c>
    </row>
    <row r="124" spans="1:28">
      <c r="A124" t="s">
        <v>189</v>
      </c>
      <c r="B124" t="s">
        <v>560</v>
      </c>
      <c r="D124" s="30">
        <v>79</v>
      </c>
      <c r="E124" s="30">
        <v>61</v>
      </c>
      <c r="F124" s="30">
        <v>69</v>
      </c>
      <c r="G124">
        <f t="shared" si="27"/>
        <v>209</v>
      </c>
      <c r="I124" s="25">
        <f t="shared" si="28"/>
        <v>69.666666666666671</v>
      </c>
      <c r="J124" s="7">
        <f>+IFR!AD124</f>
        <v>1.8104796195636711E-2</v>
      </c>
      <c r="K124" s="15">
        <f t="shared" si="17"/>
        <v>0.95</v>
      </c>
      <c r="L124" s="25">
        <f t="shared" si="29"/>
        <v>66.183333333333337</v>
      </c>
      <c r="M124" s="15">
        <v>1</v>
      </c>
      <c r="N124" s="15">
        <v>1</v>
      </c>
      <c r="P124" s="25">
        <f t="shared" si="30"/>
        <v>66.183333333333337</v>
      </c>
      <c r="R124" s="4">
        <f t="shared" si="26"/>
        <v>9.0728178742051913E-3</v>
      </c>
      <c r="T124" s="6">
        <f>+R124*(assessment!$J$279*assessment!$E$3)</f>
        <v>65807.086072627135</v>
      </c>
      <c r="V124" s="7">
        <f>+T124/payroll!F124</f>
        <v>3.6635716933126287E-4</v>
      </c>
      <c r="X124" s="6">
        <f>IF(V124&lt;$X$2,T124, +payroll!F124 * $X$2)</f>
        <v>65807.086072627135</v>
      </c>
      <c r="Z124" s="6">
        <f t="shared" si="31"/>
        <v>0</v>
      </c>
      <c r="AB124">
        <f t="shared" si="32"/>
        <v>1</v>
      </c>
    </row>
    <row r="125" spans="1:28">
      <c r="A125" t="s">
        <v>190</v>
      </c>
      <c r="B125" t="s">
        <v>191</v>
      </c>
      <c r="D125" s="30">
        <v>27</v>
      </c>
      <c r="E125" s="30">
        <v>15</v>
      </c>
      <c r="F125" s="30">
        <v>40</v>
      </c>
      <c r="G125">
        <f t="shared" si="27"/>
        <v>82</v>
      </c>
      <c r="I125" s="25">
        <f t="shared" si="28"/>
        <v>27.333333333333332</v>
      </c>
      <c r="J125" s="7">
        <f>+IFR!AD125</f>
        <v>1.650830092940132E-2</v>
      </c>
      <c r="K125" s="15">
        <f t="shared" si="17"/>
        <v>0.95</v>
      </c>
      <c r="L125" s="25">
        <f t="shared" si="29"/>
        <v>25.966666666666665</v>
      </c>
      <c r="M125" s="15">
        <v>1</v>
      </c>
      <c r="N125" s="15">
        <v>1</v>
      </c>
      <c r="P125" s="25">
        <f t="shared" si="30"/>
        <v>25.966666666666665</v>
      </c>
      <c r="R125" s="4">
        <f t="shared" si="26"/>
        <v>3.5596701707407922E-3</v>
      </c>
      <c r="T125" s="6">
        <f>+R125*(assessment!$J$279*assessment!$E$3)</f>
        <v>25819.048124188634</v>
      </c>
      <c r="V125" s="7">
        <f>+T125/payroll!F125</f>
        <v>3.14303661944973E-4</v>
      </c>
      <c r="X125" s="6">
        <f>IF(V125&lt;$X$2,T125, +payroll!F125 * $X$2)</f>
        <v>25819.048124188634</v>
      </c>
      <c r="Z125" s="6">
        <f t="shared" si="31"/>
        <v>0</v>
      </c>
      <c r="AB125">
        <f t="shared" si="32"/>
        <v>1</v>
      </c>
    </row>
    <row r="126" spans="1:28">
      <c r="A126" t="s">
        <v>192</v>
      </c>
      <c r="B126" t="s">
        <v>193</v>
      </c>
      <c r="D126" s="30">
        <v>6</v>
      </c>
      <c r="E126" s="30">
        <v>8</v>
      </c>
      <c r="F126" s="30">
        <v>10</v>
      </c>
      <c r="G126">
        <f t="shared" si="27"/>
        <v>24</v>
      </c>
      <c r="I126" s="25">
        <f t="shared" si="28"/>
        <v>8</v>
      </c>
      <c r="J126" s="7">
        <f>+IFR!AD126</f>
        <v>1.5915782725273761E-2</v>
      </c>
      <c r="K126" s="15">
        <f t="shared" si="17"/>
        <v>0.95</v>
      </c>
      <c r="L126" s="25">
        <f t="shared" si="29"/>
        <v>7.6</v>
      </c>
      <c r="M126" s="15">
        <v>1</v>
      </c>
      <c r="N126" s="15">
        <v>1</v>
      </c>
      <c r="P126" s="25">
        <f t="shared" si="30"/>
        <v>7.6</v>
      </c>
      <c r="R126" s="4">
        <f t="shared" si="26"/>
        <v>1.0418546841192563E-3</v>
      </c>
      <c r="T126" s="6">
        <f>+R126*(assessment!$J$279*assessment!$E$3)</f>
        <v>7556.7945729332587</v>
      </c>
      <c r="V126" s="7">
        <f>+T126/payroll!F126</f>
        <v>3.5350044804370525E-4</v>
      </c>
      <c r="X126" s="6">
        <f>IF(V126&lt;$X$2,T126, +payroll!F126 * $X$2)</f>
        <v>7556.7945729332587</v>
      </c>
      <c r="Z126" s="6">
        <f t="shared" si="31"/>
        <v>0</v>
      </c>
      <c r="AB126">
        <f t="shared" si="32"/>
        <v>1</v>
      </c>
    </row>
    <row r="127" spans="1:28">
      <c r="A127" t="s">
        <v>194</v>
      </c>
      <c r="B127" t="s">
        <v>561</v>
      </c>
      <c r="D127" s="30">
        <v>0</v>
      </c>
      <c r="E127" s="30">
        <v>0</v>
      </c>
      <c r="F127" s="30">
        <v>0</v>
      </c>
      <c r="G127">
        <f t="shared" si="27"/>
        <v>0</v>
      </c>
      <c r="I127" s="25">
        <f t="shared" si="28"/>
        <v>0</v>
      </c>
      <c r="J127" s="7">
        <f>+IFR!AD127</f>
        <v>0</v>
      </c>
      <c r="K127" s="15">
        <f t="shared" si="17"/>
        <v>0.95</v>
      </c>
      <c r="L127" s="25">
        <f t="shared" si="29"/>
        <v>0</v>
      </c>
      <c r="M127" s="15">
        <v>1</v>
      </c>
      <c r="N127" s="15">
        <v>1</v>
      </c>
      <c r="P127" s="25">
        <f t="shared" si="30"/>
        <v>0</v>
      </c>
      <c r="R127" s="4">
        <f t="shared" si="26"/>
        <v>0</v>
      </c>
      <c r="T127" s="6">
        <f>+R127*(assessment!$J$279*assessment!$E$3)</f>
        <v>0</v>
      </c>
      <c r="V127" s="7">
        <f>+T127/payroll!F127</f>
        <v>0</v>
      </c>
      <c r="X127" s="6">
        <f>IF(V127&lt;$X$2,T127, +payroll!F127 * $X$2)</f>
        <v>0</v>
      </c>
      <c r="Z127" s="6">
        <f t="shared" si="31"/>
        <v>0</v>
      </c>
      <c r="AB127" t="e">
        <f t="shared" si="32"/>
        <v>#DIV/0!</v>
      </c>
    </row>
    <row r="128" spans="1:28">
      <c r="A128" t="s">
        <v>195</v>
      </c>
      <c r="B128" t="s">
        <v>196</v>
      </c>
      <c r="D128" s="30">
        <v>7</v>
      </c>
      <c r="E128" s="30">
        <v>14</v>
      </c>
      <c r="F128" s="30">
        <v>9</v>
      </c>
      <c r="G128">
        <f t="shared" si="27"/>
        <v>30</v>
      </c>
      <c r="I128" s="25">
        <f t="shared" si="28"/>
        <v>10</v>
      </c>
      <c r="J128" s="7">
        <f>+IFR!AD128</f>
        <v>1.1865740296542244E-2</v>
      </c>
      <c r="K128" s="15">
        <f t="shared" si="17"/>
        <v>0.95</v>
      </c>
      <c r="L128" s="25">
        <f t="shared" si="29"/>
        <v>9.5</v>
      </c>
      <c r="M128" s="15">
        <v>1</v>
      </c>
      <c r="N128" s="15">
        <v>1</v>
      </c>
      <c r="P128" s="25">
        <f t="shared" si="30"/>
        <v>9.5</v>
      </c>
      <c r="R128" s="4">
        <f t="shared" si="26"/>
        <v>1.3023183551490703E-3</v>
      </c>
      <c r="T128" s="6">
        <f>+R128*(assessment!$J$279*assessment!$E$3)</f>
        <v>9445.9932161665729</v>
      </c>
      <c r="V128" s="7">
        <f>+T128/payroll!F128</f>
        <v>2.0110129792536959E-4</v>
      </c>
      <c r="X128" s="6">
        <f>IF(V128&lt;$X$2,T128, +payroll!F128 * $X$2)</f>
        <v>9445.9932161665729</v>
      </c>
      <c r="Z128" s="6">
        <f t="shared" si="31"/>
        <v>0</v>
      </c>
      <c r="AB128">
        <f t="shared" si="32"/>
        <v>1</v>
      </c>
    </row>
    <row r="129" spans="1:28">
      <c r="A129" t="s">
        <v>197</v>
      </c>
      <c r="B129" t="s">
        <v>198</v>
      </c>
      <c r="D129" s="30">
        <v>14</v>
      </c>
      <c r="E129" s="30">
        <v>16</v>
      </c>
      <c r="F129" s="30">
        <v>34</v>
      </c>
      <c r="G129">
        <f t="shared" si="27"/>
        <v>64</v>
      </c>
      <c r="I129" s="25">
        <f t="shared" si="28"/>
        <v>21.333333333333332</v>
      </c>
      <c r="J129" s="7">
        <f>+IFR!AD129</f>
        <v>1.7281488650821356E-2</v>
      </c>
      <c r="K129" s="15">
        <f t="shared" si="17"/>
        <v>0.95</v>
      </c>
      <c r="L129" s="25">
        <f t="shared" si="29"/>
        <v>20.266666666666666</v>
      </c>
      <c r="M129" s="15">
        <v>1</v>
      </c>
      <c r="N129" s="15">
        <v>1</v>
      </c>
      <c r="P129" s="25">
        <f t="shared" si="30"/>
        <v>20.266666666666666</v>
      </c>
      <c r="R129" s="4">
        <f t="shared" si="26"/>
        <v>2.7782791576513501E-3</v>
      </c>
      <c r="T129" s="6">
        <f>+R129*(assessment!$J$279*assessment!$E$3)</f>
        <v>20151.452194488691</v>
      </c>
      <c r="V129" s="7">
        <f>+T129/payroll!F129</f>
        <v>1.9782596937603143E-4</v>
      </c>
      <c r="X129" s="6">
        <f>IF(V129&lt;$X$2,T129, +payroll!F129 * $X$2)</f>
        <v>20151.452194488691</v>
      </c>
      <c r="Z129" s="6">
        <f t="shared" si="31"/>
        <v>0</v>
      </c>
      <c r="AB129">
        <f t="shared" si="32"/>
        <v>1</v>
      </c>
    </row>
    <row r="130" spans="1:28">
      <c r="A130" t="s">
        <v>199</v>
      </c>
      <c r="B130" t="s">
        <v>562</v>
      </c>
      <c r="D130" s="30">
        <v>1</v>
      </c>
      <c r="E130" s="30">
        <v>4</v>
      </c>
      <c r="F130" s="30">
        <v>5</v>
      </c>
      <c r="G130">
        <f t="shared" si="27"/>
        <v>10</v>
      </c>
      <c r="I130" s="25">
        <f t="shared" si="28"/>
        <v>3.3333333333333335</v>
      </c>
      <c r="J130" s="7">
        <f>+IFR!AD130</f>
        <v>1.0868896640231296E-2</v>
      </c>
      <c r="K130" s="15">
        <f t="shared" si="17"/>
        <v>0.95</v>
      </c>
      <c r="L130" s="25">
        <f t="shared" si="29"/>
        <v>3.1666666666666665</v>
      </c>
      <c r="M130" s="15">
        <v>1</v>
      </c>
      <c r="N130" s="15">
        <v>1</v>
      </c>
      <c r="P130" s="25">
        <f t="shared" si="30"/>
        <v>3.1666666666666665</v>
      </c>
      <c r="R130" s="4">
        <f t="shared" si="26"/>
        <v>4.3410611838302346E-4</v>
      </c>
      <c r="T130" s="6">
        <f>+R130*(assessment!$J$279*assessment!$E$3)</f>
        <v>3148.6644053888576</v>
      </c>
      <c r="V130" s="7">
        <f>+T130/payroll!F130</f>
        <v>1.6904103122630985E-4</v>
      </c>
      <c r="X130" s="6">
        <f>IF(V130&lt;$X$2,T130, +payroll!F130 * $X$2)</f>
        <v>3148.6644053888576</v>
      </c>
      <c r="Z130" s="6">
        <f t="shared" si="31"/>
        <v>0</v>
      </c>
      <c r="AB130">
        <f t="shared" si="32"/>
        <v>1</v>
      </c>
    </row>
    <row r="131" spans="1:28">
      <c r="A131" t="s">
        <v>490</v>
      </c>
      <c r="B131" t="s">
        <v>491</v>
      </c>
      <c r="D131" s="30">
        <v>0</v>
      </c>
      <c r="E131" s="30">
        <v>0</v>
      </c>
      <c r="F131" s="30">
        <v>4</v>
      </c>
      <c r="I131" s="25">
        <f>AVERAGE(D131:F131)</f>
        <v>1.3333333333333333</v>
      </c>
      <c r="J131" s="7">
        <f>+IFR!AD131</f>
        <v>1.0479632998193121E-2</v>
      </c>
      <c r="K131" s="15">
        <f t="shared" si="17"/>
        <v>0.95</v>
      </c>
      <c r="L131" s="25">
        <f>+I131*K131</f>
        <v>1.2666666666666666</v>
      </c>
      <c r="M131" s="15">
        <v>1</v>
      </c>
      <c r="N131" s="15">
        <v>1</v>
      </c>
      <c r="P131" s="25">
        <f>+L131*M131*N131</f>
        <v>1.2666666666666666</v>
      </c>
      <c r="R131" s="4">
        <f t="shared" si="26"/>
        <v>1.7364244735320938E-4</v>
      </c>
      <c r="T131" s="6">
        <f>+R131*(assessment!$J$279*assessment!$E$3)</f>
        <v>1259.4657621555432</v>
      </c>
      <c r="V131" s="7">
        <f>+T131/payroll!F131</f>
        <v>1.7297418688349021E-4</v>
      </c>
      <c r="X131" s="6">
        <f>IF(V131&lt;$X$2,T131, +payroll!F131 * $X$2)</f>
        <v>1259.4657621555432</v>
      </c>
      <c r="Z131" s="6">
        <f>+T131-X131</f>
        <v>0</v>
      </c>
      <c r="AB131">
        <f>+X131/T131</f>
        <v>1</v>
      </c>
    </row>
    <row r="132" spans="1:28">
      <c r="A132" t="s">
        <v>200</v>
      </c>
      <c r="B132" t="s">
        <v>514</v>
      </c>
      <c r="D132" s="30">
        <v>34</v>
      </c>
      <c r="E132" s="30">
        <v>45</v>
      </c>
      <c r="F132" s="30">
        <v>24</v>
      </c>
      <c r="G132">
        <f t="shared" si="27"/>
        <v>103</v>
      </c>
      <c r="I132" s="25">
        <f t="shared" si="28"/>
        <v>34.333333333333336</v>
      </c>
      <c r="J132" s="7">
        <f>+IFR!AD132</f>
        <v>8.8528061219357593E-2</v>
      </c>
      <c r="K132" s="15">
        <f t="shared" si="17"/>
        <v>1.05</v>
      </c>
      <c r="L132" s="25">
        <f t="shared" si="29"/>
        <v>36.050000000000004</v>
      </c>
      <c r="M132" s="15">
        <v>1</v>
      </c>
      <c r="N132" s="15">
        <v>1</v>
      </c>
      <c r="P132" s="25">
        <f t="shared" si="30"/>
        <v>36.050000000000004</v>
      </c>
      <c r="R132" s="4">
        <f t="shared" si="26"/>
        <v>4.9419554424341046E-3</v>
      </c>
      <c r="T132" s="6">
        <f>+R132*(assessment!$J$279*assessment!$E$3)</f>
        <v>35845.058467663686</v>
      </c>
      <c r="V132" s="7">
        <f>+T132/payroll!F132</f>
        <v>2.2774238450238337E-3</v>
      </c>
      <c r="X132" s="6">
        <f>IF(V132&lt;$X$2,T132, +payroll!F132 * $X$2)</f>
        <v>35845.058467663686</v>
      </c>
      <c r="Z132" s="6">
        <f t="shared" si="31"/>
        <v>0</v>
      </c>
      <c r="AB132">
        <f t="shared" si="32"/>
        <v>1</v>
      </c>
    </row>
    <row r="133" spans="1:28">
      <c r="A133" t="s">
        <v>201</v>
      </c>
      <c r="B133" t="s">
        <v>202</v>
      </c>
      <c r="D133" s="30">
        <v>51</v>
      </c>
      <c r="E133" s="30">
        <v>37</v>
      </c>
      <c r="F133" s="30">
        <v>26</v>
      </c>
      <c r="G133">
        <f t="shared" si="27"/>
        <v>114</v>
      </c>
      <c r="I133" s="25">
        <f t="shared" si="28"/>
        <v>38</v>
      </c>
      <c r="J133" s="7">
        <f>+IFR!AD133</f>
        <v>7.4982349211104901E-2</v>
      </c>
      <c r="K133" s="15">
        <f t="shared" ref="K133:K164" si="33">IF(+J133&lt;$E$272,$I$272,IF(J133&gt;$E$274,$I$274,$I$273))</f>
        <v>1</v>
      </c>
      <c r="L133" s="25">
        <f t="shared" si="29"/>
        <v>38</v>
      </c>
      <c r="M133" s="15">
        <v>1</v>
      </c>
      <c r="N133" s="15">
        <v>1</v>
      </c>
      <c r="P133" s="25">
        <f t="shared" si="30"/>
        <v>38</v>
      </c>
      <c r="R133" s="4">
        <f t="shared" si="26"/>
        <v>5.2092734205962813E-3</v>
      </c>
      <c r="T133" s="6">
        <f>+R133*(assessment!$J$279*assessment!$E$3)</f>
        <v>37783.972864666292</v>
      </c>
      <c r="V133" s="7">
        <f>+T133/payroll!F133</f>
        <v>2.0181622343954739E-3</v>
      </c>
      <c r="X133" s="6">
        <f>IF(V133&lt;$X$2,T133, +payroll!F133 * $X$2)</f>
        <v>37783.972864666292</v>
      </c>
      <c r="Z133" s="6">
        <f t="shared" si="31"/>
        <v>0</v>
      </c>
      <c r="AB133">
        <f t="shared" si="32"/>
        <v>1</v>
      </c>
    </row>
    <row r="134" spans="1:28">
      <c r="A134" t="s">
        <v>577</v>
      </c>
      <c r="B134" t="s">
        <v>578</v>
      </c>
      <c r="D134" s="30"/>
      <c r="E134" s="30"/>
      <c r="F134" s="46">
        <v>0</v>
      </c>
      <c r="G134">
        <f>SUM(D134:F134)</f>
        <v>0</v>
      </c>
      <c r="I134" s="25">
        <f>AVERAGE(D134:F134)</f>
        <v>0</v>
      </c>
      <c r="J134" s="7">
        <f>+IFR!AD134</f>
        <v>0</v>
      </c>
      <c r="K134" s="15">
        <f t="shared" si="33"/>
        <v>0.95</v>
      </c>
      <c r="L134" s="25">
        <f>+I134*K134</f>
        <v>0</v>
      </c>
      <c r="M134" s="15">
        <v>1</v>
      </c>
      <c r="N134" s="15">
        <v>1</v>
      </c>
      <c r="P134" s="25">
        <f>+L134*M134*N134</f>
        <v>0</v>
      </c>
      <c r="R134" s="4">
        <f>+P134/$P$269</f>
        <v>0</v>
      </c>
      <c r="T134" s="6">
        <f>+R134*(assessment!$J$279*assessment!$E$3)</f>
        <v>0</v>
      </c>
      <c r="V134" s="7">
        <f>+T134/payroll!F134</f>
        <v>0</v>
      </c>
      <c r="X134" s="6">
        <f>IF(V134&lt;$X$2,T134, +payroll!F134 * $X$2)</f>
        <v>0</v>
      </c>
      <c r="Z134" s="6">
        <f>+T134-X134</f>
        <v>0</v>
      </c>
      <c r="AB134" t="e">
        <f>+X134/T134</f>
        <v>#DIV/0!</v>
      </c>
    </row>
    <row r="135" spans="1:28">
      <c r="A135" t="s">
        <v>203</v>
      </c>
      <c r="B135" t="s">
        <v>204</v>
      </c>
      <c r="D135" s="30">
        <v>1</v>
      </c>
      <c r="E135" s="30">
        <v>1</v>
      </c>
      <c r="F135" s="30">
        <v>1</v>
      </c>
      <c r="G135">
        <f t="shared" si="27"/>
        <v>3</v>
      </c>
      <c r="I135" s="25">
        <f t="shared" si="28"/>
        <v>1</v>
      </c>
      <c r="J135" s="7">
        <f>+IFR!AD135</f>
        <v>3.58990782563085E-3</v>
      </c>
      <c r="K135" s="15">
        <f t="shared" si="33"/>
        <v>0.95</v>
      </c>
      <c r="L135" s="25">
        <f t="shared" si="29"/>
        <v>0.95</v>
      </c>
      <c r="M135" s="15">
        <v>1</v>
      </c>
      <c r="N135" s="15">
        <v>1</v>
      </c>
      <c r="P135" s="25">
        <f t="shared" si="30"/>
        <v>0.95</v>
      </c>
      <c r="R135" s="4">
        <f t="shared" si="26"/>
        <v>1.3023183551490704E-4</v>
      </c>
      <c r="T135" s="6">
        <f>+R135*(assessment!$J$279*assessment!$E$3)</f>
        <v>944.59932161665733</v>
      </c>
      <c r="V135" s="7">
        <f>+T135/payroll!F135</f>
        <v>5.7148958365809897E-5</v>
      </c>
      <c r="X135" s="6">
        <f>IF(V135&lt;$X$2,T135, +payroll!F135 * $X$2)</f>
        <v>944.59932161665733</v>
      </c>
      <c r="Z135" s="6">
        <f t="shared" si="31"/>
        <v>0</v>
      </c>
      <c r="AB135">
        <f t="shared" si="32"/>
        <v>1</v>
      </c>
    </row>
    <row r="136" spans="1:28">
      <c r="A136" t="s">
        <v>205</v>
      </c>
      <c r="B136" t="s">
        <v>563</v>
      </c>
      <c r="D136" s="30">
        <v>0</v>
      </c>
      <c r="E136" s="30">
        <v>1</v>
      </c>
      <c r="F136" s="30">
        <v>3</v>
      </c>
      <c r="G136">
        <f t="shared" si="27"/>
        <v>4</v>
      </c>
      <c r="I136" s="25">
        <f t="shared" si="28"/>
        <v>1.3333333333333333</v>
      </c>
      <c r="J136" s="7">
        <f>+IFR!AD136</f>
        <v>1.6731463338846297E-2</v>
      </c>
      <c r="K136" s="15">
        <f t="shared" si="33"/>
        <v>0.95</v>
      </c>
      <c r="L136" s="25">
        <f t="shared" si="29"/>
        <v>1.2666666666666666</v>
      </c>
      <c r="M136" s="15">
        <v>1</v>
      </c>
      <c r="N136" s="15">
        <v>1</v>
      </c>
      <c r="P136" s="25">
        <f t="shared" si="30"/>
        <v>1.2666666666666666</v>
      </c>
      <c r="R136" s="4">
        <f t="shared" si="26"/>
        <v>1.7364244735320938E-4</v>
      </c>
      <c r="T136" s="6">
        <f>+R136*(assessment!$J$279*assessment!$E$3)</f>
        <v>1259.4657621555432</v>
      </c>
      <c r="V136" s="7">
        <f>+T136/payroll!F136</f>
        <v>1.4041680741509901E-4</v>
      </c>
      <c r="X136" s="6">
        <f>IF(V136&lt;$X$2,T136, +payroll!F136 * $X$2)</f>
        <v>1259.4657621555432</v>
      </c>
      <c r="Z136" s="6">
        <f t="shared" si="31"/>
        <v>0</v>
      </c>
      <c r="AB136">
        <f t="shared" si="32"/>
        <v>1</v>
      </c>
    </row>
    <row r="137" spans="1:28">
      <c r="A137" t="s">
        <v>206</v>
      </c>
      <c r="B137" t="s">
        <v>207</v>
      </c>
      <c r="D137" s="30">
        <v>15</v>
      </c>
      <c r="E137" s="30">
        <v>6</v>
      </c>
      <c r="F137" s="30">
        <v>11</v>
      </c>
      <c r="G137">
        <f t="shared" si="27"/>
        <v>32</v>
      </c>
      <c r="I137" s="25">
        <f t="shared" si="28"/>
        <v>10.666666666666666</v>
      </c>
      <c r="J137" s="7">
        <f>+IFR!AD137</f>
        <v>1.0314867027796949E-2</v>
      </c>
      <c r="K137" s="15">
        <f t="shared" si="33"/>
        <v>0.95</v>
      </c>
      <c r="L137" s="25">
        <f t="shared" si="29"/>
        <v>10.133333333333333</v>
      </c>
      <c r="M137" s="15">
        <v>1</v>
      </c>
      <c r="N137" s="15">
        <v>1</v>
      </c>
      <c r="P137" s="25">
        <f t="shared" si="30"/>
        <v>10.133333333333333</v>
      </c>
      <c r="R137" s="4">
        <f t="shared" si="26"/>
        <v>1.3891395788256751E-3</v>
      </c>
      <c r="T137" s="6">
        <f>+R137*(assessment!$J$279*assessment!$E$3)</f>
        <v>10075.726097244346</v>
      </c>
      <c r="V137" s="7">
        <f>+T137/payroll!F137</f>
        <v>1.9757156156143167E-4</v>
      </c>
      <c r="X137" s="6">
        <f>IF(V137&lt;$X$2,T137, +payroll!F137 * $X$2)</f>
        <v>10075.726097244346</v>
      </c>
      <c r="Z137" s="6">
        <f t="shared" si="31"/>
        <v>0</v>
      </c>
      <c r="AB137">
        <f t="shared" si="32"/>
        <v>1</v>
      </c>
    </row>
    <row r="138" spans="1:28">
      <c r="A138" t="s">
        <v>208</v>
      </c>
      <c r="B138" t="s">
        <v>564</v>
      </c>
      <c r="D138" s="30">
        <v>3</v>
      </c>
      <c r="E138" s="30">
        <v>2</v>
      </c>
      <c r="F138" s="30">
        <v>4</v>
      </c>
      <c r="G138">
        <f t="shared" si="27"/>
        <v>9</v>
      </c>
      <c r="I138" s="25">
        <f t="shared" si="28"/>
        <v>3</v>
      </c>
      <c r="J138" s="7">
        <f>+IFR!AD138</f>
        <v>1.7622000049211679E-2</v>
      </c>
      <c r="K138" s="15">
        <f t="shared" si="33"/>
        <v>0.95</v>
      </c>
      <c r="L138" s="25">
        <f t="shared" si="29"/>
        <v>2.8499999999999996</v>
      </c>
      <c r="M138" s="15">
        <v>1</v>
      </c>
      <c r="N138" s="15">
        <v>1</v>
      </c>
      <c r="P138" s="25">
        <f t="shared" si="30"/>
        <v>2.8499999999999996</v>
      </c>
      <c r="R138" s="4">
        <f t="shared" si="26"/>
        <v>3.9069550654472108E-4</v>
      </c>
      <c r="T138" s="6">
        <f>+R138*(assessment!$J$279*assessment!$E$3)</f>
        <v>2833.7979648499718</v>
      </c>
      <c r="V138" s="7">
        <f>+T138/payroll!F138</f>
        <v>3.5842697867487802E-4</v>
      </c>
      <c r="X138" s="6">
        <f>IF(V138&lt;$X$2,T138, +payroll!F138 * $X$2)</f>
        <v>2833.7979648499718</v>
      </c>
      <c r="Z138" s="6">
        <f t="shared" si="31"/>
        <v>0</v>
      </c>
      <c r="AB138">
        <f t="shared" si="32"/>
        <v>1</v>
      </c>
    </row>
    <row r="139" spans="1:28">
      <c r="A139" t="s">
        <v>209</v>
      </c>
      <c r="B139" t="s">
        <v>565</v>
      </c>
      <c r="D139" s="30">
        <v>3</v>
      </c>
      <c r="E139" s="30">
        <v>4</v>
      </c>
      <c r="F139" s="30">
        <v>0</v>
      </c>
      <c r="G139">
        <f t="shared" si="27"/>
        <v>7</v>
      </c>
      <c r="I139" s="25">
        <f t="shared" si="28"/>
        <v>2.3333333333333335</v>
      </c>
      <c r="J139" s="7">
        <f>+IFR!AD139</f>
        <v>8.1538218962754153E-3</v>
      </c>
      <c r="K139" s="15">
        <f t="shared" si="33"/>
        <v>0.95</v>
      </c>
      <c r="L139" s="25">
        <f t="shared" si="29"/>
        <v>2.2166666666666668</v>
      </c>
      <c r="M139" s="15">
        <v>1</v>
      </c>
      <c r="N139" s="15">
        <v>1</v>
      </c>
      <c r="P139" s="25">
        <f t="shared" si="30"/>
        <v>2.2166666666666668</v>
      </c>
      <c r="R139" s="4">
        <f t="shared" si="26"/>
        <v>3.0387428286811645E-4</v>
      </c>
      <c r="T139" s="6">
        <f>+R139*(assessment!$J$279*assessment!$E$3)</f>
        <v>2204.0650837722005</v>
      </c>
      <c r="V139" s="7">
        <f>+T139/payroll!F139</f>
        <v>2.1658686980631348E-4</v>
      </c>
      <c r="X139" s="6">
        <f>IF(V139&lt;$X$2,T139, +payroll!F139 * $X$2)</f>
        <v>2204.0650837722005</v>
      </c>
      <c r="Z139" s="6">
        <f t="shared" si="31"/>
        <v>0</v>
      </c>
      <c r="AB139">
        <f t="shared" si="32"/>
        <v>1</v>
      </c>
    </row>
    <row r="140" spans="1:28">
      <c r="A140" t="s">
        <v>210</v>
      </c>
      <c r="B140" t="s">
        <v>515</v>
      </c>
      <c r="D140" s="30">
        <v>5</v>
      </c>
      <c r="E140" s="30">
        <v>2</v>
      </c>
      <c r="F140" s="30">
        <v>1</v>
      </c>
      <c r="G140">
        <f t="shared" si="27"/>
        <v>8</v>
      </c>
      <c r="I140" s="25">
        <f t="shared" si="28"/>
        <v>2.6666666666666665</v>
      </c>
      <c r="J140" s="7">
        <f>+IFR!AD140</f>
        <v>9.76073532261372E-3</v>
      </c>
      <c r="K140" s="15">
        <f t="shared" si="33"/>
        <v>0.95</v>
      </c>
      <c r="L140" s="25">
        <f t="shared" si="29"/>
        <v>2.5333333333333332</v>
      </c>
      <c r="M140" s="15">
        <v>1</v>
      </c>
      <c r="N140" s="15">
        <v>1</v>
      </c>
      <c r="P140" s="25">
        <f t="shared" si="30"/>
        <v>2.5333333333333332</v>
      </c>
      <c r="R140" s="4">
        <f t="shared" ref="R140:R170" si="34">+P140/$P$269</f>
        <v>3.4728489470641877E-4</v>
      </c>
      <c r="T140" s="6">
        <f>+R140*(assessment!$J$279*assessment!$E$3)</f>
        <v>2518.9315243110864</v>
      </c>
      <c r="V140" s="7">
        <f>+T140/payroll!F140</f>
        <v>2.7528580545017439E-4</v>
      </c>
      <c r="X140" s="6">
        <f>IF(V140&lt;$X$2,T140, +payroll!F140 * $X$2)</f>
        <v>2518.9315243110864</v>
      </c>
      <c r="Z140" s="6">
        <f t="shared" si="31"/>
        <v>0</v>
      </c>
      <c r="AB140">
        <f t="shared" si="32"/>
        <v>1</v>
      </c>
    </row>
    <row r="141" spans="1:28">
      <c r="A141" t="s">
        <v>211</v>
      </c>
      <c r="B141" t="s">
        <v>566</v>
      </c>
      <c r="D141" s="30">
        <v>142</v>
      </c>
      <c r="E141" s="30">
        <v>117</v>
      </c>
      <c r="F141" s="30">
        <v>102</v>
      </c>
      <c r="G141">
        <f t="shared" si="27"/>
        <v>361</v>
      </c>
      <c r="I141" s="25">
        <f t="shared" si="28"/>
        <v>120.33333333333333</v>
      </c>
      <c r="J141" s="7">
        <f>+IFR!AD141</f>
        <v>3.6914232767903725E-2</v>
      </c>
      <c r="K141" s="15">
        <f t="shared" si="33"/>
        <v>1</v>
      </c>
      <c r="L141" s="25">
        <f t="shared" si="29"/>
        <v>120.33333333333333</v>
      </c>
      <c r="M141" s="15">
        <v>1</v>
      </c>
      <c r="N141" s="15">
        <v>1</v>
      </c>
      <c r="P141" s="25">
        <f t="shared" si="30"/>
        <v>120.33333333333333</v>
      </c>
      <c r="R141" s="4">
        <f t="shared" si="34"/>
        <v>1.6496032498554893E-2</v>
      </c>
      <c r="T141" s="6">
        <f>+R141*(assessment!$J$279*assessment!$E$3)</f>
        <v>119649.2474047766</v>
      </c>
      <c r="V141" s="7">
        <f>+T141/payroll!F141</f>
        <v>8.52801870107857E-4</v>
      </c>
      <c r="X141" s="6">
        <f>IF(V141&lt;$X$2,T141, +payroll!F141 * $X$2)</f>
        <v>119649.2474047766</v>
      </c>
      <c r="Z141" s="6">
        <f t="shared" si="31"/>
        <v>0</v>
      </c>
      <c r="AB141">
        <f t="shared" si="32"/>
        <v>1</v>
      </c>
    </row>
    <row r="142" spans="1:28">
      <c r="A142" t="s">
        <v>212</v>
      </c>
      <c r="B142" t="s">
        <v>213</v>
      </c>
      <c r="D142" s="30">
        <v>1</v>
      </c>
      <c r="E142" s="30">
        <v>7</v>
      </c>
      <c r="F142" s="30">
        <v>3</v>
      </c>
      <c r="G142">
        <f t="shared" si="27"/>
        <v>11</v>
      </c>
      <c r="I142" s="25">
        <f t="shared" si="28"/>
        <v>3.6666666666666665</v>
      </c>
      <c r="J142" s="7">
        <f>+IFR!AD142</f>
        <v>1.9525064951381583E-2</v>
      </c>
      <c r="K142" s="15">
        <f t="shared" si="33"/>
        <v>0.95</v>
      </c>
      <c r="L142" s="25">
        <f t="shared" si="29"/>
        <v>3.4833333333333329</v>
      </c>
      <c r="M142" s="15">
        <v>1</v>
      </c>
      <c r="N142" s="15">
        <v>1</v>
      </c>
      <c r="P142" s="25">
        <f t="shared" si="30"/>
        <v>3.4833333333333329</v>
      </c>
      <c r="R142" s="4">
        <f t="shared" si="34"/>
        <v>4.7751673022132578E-4</v>
      </c>
      <c r="T142" s="6">
        <f>+R142*(assessment!$J$279*assessment!$E$3)</f>
        <v>3463.5308459277435</v>
      </c>
      <c r="V142" s="7">
        <f>+T142/payroll!F142</f>
        <v>3.8689328338046544E-4</v>
      </c>
      <c r="X142" s="6">
        <f>IF(V142&lt;$X$2,T142, +payroll!F142 * $X$2)</f>
        <v>3463.5308459277435</v>
      </c>
      <c r="Z142" s="6">
        <f t="shared" si="31"/>
        <v>0</v>
      </c>
      <c r="AB142">
        <f t="shared" si="32"/>
        <v>1</v>
      </c>
    </row>
    <row r="143" spans="1:28">
      <c r="A143" t="s">
        <v>214</v>
      </c>
      <c r="B143" t="s">
        <v>215</v>
      </c>
      <c r="D143" s="30">
        <v>17</v>
      </c>
      <c r="E143" s="30">
        <v>7</v>
      </c>
      <c r="F143" s="30">
        <v>7</v>
      </c>
      <c r="G143">
        <f t="shared" si="27"/>
        <v>31</v>
      </c>
      <c r="I143" s="25">
        <f t="shared" si="28"/>
        <v>10.333333333333334</v>
      </c>
      <c r="J143" s="7">
        <f>+IFR!AD143</f>
        <v>4.7501205375559692E-2</v>
      </c>
      <c r="K143" s="15">
        <f t="shared" si="33"/>
        <v>1</v>
      </c>
      <c r="L143" s="25">
        <f t="shared" si="29"/>
        <v>10.333333333333334</v>
      </c>
      <c r="M143" s="15">
        <v>1</v>
      </c>
      <c r="N143" s="15">
        <v>1</v>
      </c>
      <c r="P143" s="25">
        <f t="shared" si="30"/>
        <v>10.333333333333334</v>
      </c>
      <c r="R143" s="4">
        <f t="shared" si="34"/>
        <v>1.4165568073551294E-3</v>
      </c>
      <c r="T143" s="6">
        <f>+R143*(assessment!$J$279*assessment!$E$3)</f>
        <v>10274.589112321537</v>
      </c>
      <c r="V143" s="7">
        <f>+T143/payroll!F143</f>
        <v>1.6008888332857867E-3</v>
      </c>
      <c r="X143" s="6">
        <f>IF(V143&lt;$X$2,T143, +payroll!F143 * $X$2)</f>
        <v>10274.589112321537</v>
      </c>
      <c r="Z143" s="6">
        <f t="shared" si="31"/>
        <v>0</v>
      </c>
      <c r="AB143">
        <f t="shared" si="32"/>
        <v>1</v>
      </c>
    </row>
    <row r="144" spans="1:28">
      <c r="A144" t="s">
        <v>216</v>
      </c>
      <c r="B144" t="s">
        <v>217</v>
      </c>
      <c r="D144" s="30">
        <v>0</v>
      </c>
      <c r="E144" s="30">
        <v>0</v>
      </c>
      <c r="F144" s="30">
        <v>0</v>
      </c>
      <c r="G144">
        <f t="shared" si="27"/>
        <v>0</v>
      </c>
      <c r="I144" s="25">
        <f t="shared" si="28"/>
        <v>0</v>
      </c>
      <c r="J144" s="7">
        <f>+IFR!AD144</f>
        <v>0</v>
      </c>
      <c r="K144" s="15">
        <f t="shared" si="33"/>
        <v>0.95</v>
      </c>
      <c r="L144" s="25">
        <f t="shared" si="29"/>
        <v>0</v>
      </c>
      <c r="M144" s="15">
        <v>1</v>
      </c>
      <c r="N144" s="15">
        <v>1</v>
      </c>
      <c r="P144" s="25">
        <f t="shared" si="30"/>
        <v>0</v>
      </c>
      <c r="R144" s="4">
        <f t="shared" si="34"/>
        <v>0</v>
      </c>
      <c r="T144" s="6">
        <f>+R144*(assessment!$J$279*assessment!$E$3)</f>
        <v>0</v>
      </c>
      <c r="V144" s="7">
        <f>+T144/payroll!F144</f>
        <v>0</v>
      </c>
      <c r="X144" s="6">
        <f>IF(V144&lt;$X$2,T144, +payroll!F144 * $X$2)</f>
        <v>0</v>
      </c>
      <c r="Z144" s="6">
        <f t="shared" si="31"/>
        <v>0</v>
      </c>
    </row>
    <row r="145" spans="1:28">
      <c r="A145" t="s">
        <v>218</v>
      </c>
      <c r="B145" t="s">
        <v>471</v>
      </c>
      <c r="D145" s="30">
        <v>0</v>
      </c>
      <c r="E145" s="30">
        <v>0</v>
      </c>
      <c r="F145" s="30">
        <v>0</v>
      </c>
      <c r="G145">
        <f t="shared" si="27"/>
        <v>0</v>
      </c>
      <c r="I145" s="25">
        <f t="shared" si="28"/>
        <v>0</v>
      </c>
      <c r="J145" s="7">
        <f>+IFR!AD145</f>
        <v>0</v>
      </c>
      <c r="K145" s="15">
        <f t="shared" si="33"/>
        <v>0.95</v>
      </c>
      <c r="L145" s="25">
        <f t="shared" si="29"/>
        <v>0</v>
      </c>
      <c r="M145" s="15">
        <v>1</v>
      </c>
      <c r="N145" s="15">
        <v>1</v>
      </c>
      <c r="P145" s="25">
        <f t="shared" si="30"/>
        <v>0</v>
      </c>
      <c r="R145" s="4">
        <f t="shared" si="34"/>
        <v>0</v>
      </c>
      <c r="T145" s="6">
        <f>+R145*(assessment!$J$279*assessment!$E$3)</f>
        <v>0</v>
      </c>
      <c r="V145" s="7">
        <f>+T145/payroll!F145</f>
        <v>0</v>
      </c>
      <c r="X145" s="6">
        <f>IF(V145&lt;$X$2,T145, +payroll!F145 * $X$2)</f>
        <v>0</v>
      </c>
      <c r="Z145" s="6">
        <f t="shared" si="31"/>
        <v>0</v>
      </c>
    </row>
    <row r="146" spans="1:28" hidden="1" outlineLevel="1">
      <c r="A146" t="s">
        <v>219</v>
      </c>
      <c r="B146" t="s">
        <v>220</v>
      </c>
      <c r="D146" s="30">
        <v>0</v>
      </c>
      <c r="E146" s="30">
        <v>1</v>
      </c>
      <c r="F146" s="30">
        <v>0</v>
      </c>
      <c r="G146">
        <f t="shared" si="27"/>
        <v>1</v>
      </c>
      <c r="I146" s="25">
        <f t="shared" si="28"/>
        <v>0.33333333333333331</v>
      </c>
      <c r="J146" s="7">
        <f>+IFR!AD146</f>
        <v>3.3333333333333335E-3</v>
      </c>
      <c r="K146" s="15">
        <f t="shared" si="33"/>
        <v>0.95</v>
      </c>
      <c r="L146" s="25">
        <f t="shared" si="29"/>
        <v>0.31666666666666665</v>
      </c>
      <c r="M146" s="15">
        <v>1</v>
      </c>
      <c r="N146" s="15">
        <v>1</v>
      </c>
      <c r="P146" s="25">
        <f t="shared" si="30"/>
        <v>0.31666666666666665</v>
      </c>
      <c r="R146" s="4">
        <f t="shared" si="34"/>
        <v>4.3410611838302346E-5</v>
      </c>
      <c r="T146" s="6">
        <f>+R146*(assessment!$J$279*assessment!$E$3)</f>
        <v>314.8664405388858</v>
      </c>
      <c r="V146" s="7">
        <f>+T146/payroll!F146</f>
        <v>3.880537833052854E-4</v>
      </c>
      <c r="X146" s="6">
        <f>IF(V146&lt;$X$2,T146, +payroll!F146 * $X$2)</f>
        <v>314.8664405388858</v>
      </c>
      <c r="Z146" s="6">
        <f t="shared" si="31"/>
        <v>0</v>
      </c>
      <c r="AB146">
        <f t="shared" si="32"/>
        <v>1</v>
      </c>
    </row>
    <row r="147" spans="1:28" hidden="1" outlineLevel="1">
      <c r="A147" t="s">
        <v>221</v>
      </c>
      <c r="B147" t="s">
        <v>222</v>
      </c>
      <c r="D147" s="30">
        <v>0</v>
      </c>
      <c r="E147" s="30">
        <v>0</v>
      </c>
      <c r="F147" s="30">
        <v>0</v>
      </c>
      <c r="G147">
        <f t="shared" si="27"/>
        <v>0</v>
      </c>
      <c r="I147" s="25">
        <f t="shared" si="28"/>
        <v>0</v>
      </c>
      <c r="J147" s="7">
        <f>+IFR!AD147</f>
        <v>0</v>
      </c>
      <c r="K147" s="15">
        <f t="shared" si="33"/>
        <v>0.95</v>
      </c>
      <c r="L147" s="25">
        <f t="shared" si="29"/>
        <v>0</v>
      </c>
      <c r="M147" s="15">
        <v>1</v>
      </c>
      <c r="N147" s="15">
        <v>1</v>
      </c>
      <c r="P147" s="25">
        <f t="shared" si="30"/>
        <v>0</v>
      </c>
      <c r="R147" s="4">
        <f t="shared" si="34"/>
        <v>0</v>
      </c>
      <c r="T147" s="6">
        <f>+R147*(assessment!$J$279*assessment!$E$3)</f>
        <v>0</v>
      </c>
      <c r="V147" s="7">
        <f>+T147/payroll!F147</f>
        <v>0</v>
      </c>
      <c r="X147" s="6">
        <f>IF(V147&lt;$X$2,T147, +payroll!F147 * $X$2)</f>
        <v>0</v>
      </c>
      <c r="Z147" s="6">
        <f t="shared" si="31"/>
        <v>0</v>
      </c>
      <c r="AB147" t="e">
        <f t="shared" si="32"/>
        <v>#DIV/0!</v>
      </c>
    </row>
    <row r="148" spans="1:28" hidden="1" outlineLevel="1">
      <c r="A148" t="s">
        <v>223</v>
      </c>
      <c r="B148" t="s">
        <v>224</v>
      </c>
      <c r="D148" s="30">
        <v>0</v>
      </c>
      <c r="E148" s="30">
        <v>0</v>
      </c>
      <c r="F148" s="30">
        <v>0</v>
      </c>
      <c r="G148">
        <f t="shared" si="27"/>
        <v>0</v>
      </c>
      <c r="I148" s="25">
        <f t="shared" si="28"/>
        <v>0</v>
      </c>
      <c r="J148" s="7">
        <f>+IFR!AD148</f>
        <v>0</v>
      </c>
      <c r="K148" s="15">
        <f t="shared" si="33"/>
        <v>0.95</v>
      </c>
      <c r="L148" s="25">
        <f t="shared" si="29"/>
        <v>0</v>
      </c>
      <c r="M148" s="15">
        <v>1</v>
      </c>
      <c r="N148" s="15">
        <v>1</v>
      </c>
      <c r="P148" s="25">
        <f t="shared" si="30"/>
        <v>0</v>
      </c>
      <c r="R148" s="4">
        <f t="shared" si="34"/>
        <v>0</v>
      </c>
      <c r="T148" s="6">
        <f>+R148*(assessment!$J$279*assessment!$E$3)</f>
        <v>0</v>
      </c>
      <c r="V148" s="7">
        <f>+T148/payroll!F148</f>
        <v>0</v>
      </c>
      <c r="X148" s="6">
        <f>IF(V148&lt;$X$2,T148, +payroll!F148 * $X$2)</f>
        <v>0</v>
      </c>
      <c r="Z148" s="6">
        <f t="shared" si="31"/>
        <v>0</v>
      </c>
      <c r="AB148" t="e">
        <f t="shared" si="32"/>
        <v>#DIV/0!</v>
      </c>
    </row>
    <row r="149" spans="1:28" hidden="1" outlineLevel="1">
      <c r="A149" t="s">
        <v>518</v>
      </c>
      <c r="B149" t="s">
        <v>516</v>
      </c>
      <c r="D149" s="30">
        <v>0</v>
      </c>
      <c r="E149" s="30">
        <v>0</v>
      </c>
      <c r="F149" s="30">
        <v>0</v>
      </c>
      <c r="G149">
        <f>SUM(D149:F149)</f>
        <v>0</v>
      </c>
      <c r="I149" s="25">
        <f>AVERAGE(D149:F149)</f>
        <v>0</v>
      </c>
      <c r="J149" s="7">
        <f>+IFR!AD149</f>
        <v>0</v>
      </c>
      <c r="K149" s="15">
        <f t="shared" si="33"/>
        <v>0.95</v>
      </c>
      <c r="L149" s="25">
        <f>+I149*K149</f>
        <v>0</v>
      </c>
      <c r="M149" s="15">
        <v>1</v>
      </c>
      <c r="N149" s="15">
        <v>1</v>
      </c>
      <c r="P149" s="25">
        <f>+L149*M149*N149</f>
        <v>0</v>
      </c>
      <c r="R149" s="4">
        <f t="shared" si="34"/>
        <v>0</v>
      </c>
      <c r="T149" s="6">
        <f>+R149*(assessment!$J$279*assessment!$E$3)</f>
        <v>0</v>
      </c>
      <c r="V149" s="7">
        <f>+T149/payroll!F149</f>
        <v>0</v>
      </c>
      <c r="X149" s="6">
        <f>IF(V149&lt;$X$2,T149, +payroll!F149 * $X$2)</f>
        <v>0</v>
      </c>
      <c r="Z149" s="6">
        <f>+T149-X149</f>
        <v>0</v>
      </c>
      <c r="AB149" t="e">
        <f>+X149/T149</f>
        <v>#DIV/0!</v>
      </c>
    </row>
    <row r="150" spans="1:28" hidden="1" outlineLevel="1">
      <c r="A150" t="s">
        <v>225</v>
      </c>
      <c r="B150" t="s">
        <v>226</v>
      </c>
      <c r="D150" s="30">
        <v>0</v>
      </c>
      <c r="E150" s="30">
        <v>0</v>
      </c>
      <c r="F150" s="30">
        <v>0</v>
      </c>
      <c r="G150">
        <f t="shared" si="27"/>
        <v>0</v>
      </c>
      <c r="I150" s="25">
        <f t="shared" si="28"/>
        <v>0</v>
      </c>
      <c r="J150" s="7">
        <f>+IFR!AD150</f>
        <v>0</v>
      </c>
      <c r="K150" s="15">
        <f t="shared" si="33"/>
        <v>0.95</v>
      </c>
      <c r="L150" s="25">
        <f t="shared" si="29"/>
        <v>0</v>
      </c>
      <c r="M150" s="15">
        <v>1</v>
      </c>
      <c r="N150" s="15">
        <v>1</v>
      </c>
      <c r="P150" s="25">
        <f t="shared" si="30"/>
        <v>0</v>
      </c>
      <c r="R150" s="4">
        <f t="shared" si="34"/>
        <v>0</v>
      </c>
      <c r="T150" s="6">
        <f>+R150*(assessment!$J$279*assessment!$E$3)</f>
        <v>0</v>
      </c>
      <c r="V150" s="7">
        <f>+T150/payroll!F150</f>
        <v>0</v>
      </c>
      <c r="X150" s="6">
        <f>IF(V150&lt;$X$2,T150, +payroll!F150 * $X$2)</f>
        <v>0</v>
      </c>
      <c r="Z150" s="6">
        <f t="shared" si="31"/>
        <v>0</v>
      </c>
      <c r="AB150" t="e">
        <f t="shared" si="32"/>
        <v>#DIV/0!</v>
      </c>
    </row>
    <row r="151" spans="1:28" hidden="1" outlineLevel="1">
      <c r="A151" t="s">
        <v>227</v>
      </c>
      <c r="B151" t="s">
        <v>228</v>
      </c>
      <c r="D151" s="30">
        <v>0</v>
      </c>
      <c r="E151" s="30">
        <v>0</v>
      </c>
      <c r="F151" s="30">
        <v>0</v>
      </c>
      <c r="G151">
        <f t="shared" si="27"/>
        <v>0</v>
      </c>
      <c r="I151" s="25">
        <f t="shared" si="28"/>
        <v>0</v>
      </c>
      <c r="J151" s="7">
        <f>+IFR!AD151</f>
        <v>0</v>
      </c>
      <c r="K151" s="15">
        <f t="shared" si="33"/>
        <v>0.95</v>
      </c>
      <c r="L151" s="25">
        <f t="shared" si="29"/>
        <v>0</v>
      </c>
      <c r="M151" s="15">
        <v>1</v>
      </c>
      <c r="N151" s="15">
        <v>1</v>
      </c>
      <c r="P151" s="25">
        <f t="shared" si="30"/>
        <v>0</v>
      </c>
      <c r="R151" s="4">
        <f t="shared" si="34"/>
        <v>0</v>
      </c>
      <c r="T151" s="6">
        <f>+R151*(assessment!$J$279*assessment!$E$3)</f>
        <v>0</v>
      </c>
      <c r="V151" s="7">
        <f>+T151/payroll!F151</f>
        <v>0</v>
      </c>
      <c r="X151" s="6">
        <f>IF(V151&lt;$X$2,T151, +payroll!F151 * $X$2)</f>
        <v>0</v>
      </c>
      <c r="Z151" s="6">
        <f t="shared" si="31"/>
        <v>0</v>
      </c>
      <c r="AB151" t="e">
        <f t="shared" si="32"/>
        <v>#DIV/0!</v>
      </c>
    </row>
    <row r="152" spans="1:28" hidden="1" outlineLevel="1">
      <c r="A152" t="s">
        <v>229</v>
      </c>
      <c r="B152" t="s">
        <v>230</v>
      </c>
      <c r="D152" s="30">
        <v>1</v>
      </c>
      <c r="E152" s="30">
        <v>0</v>
      </c>
      <c r="F152" s="30">
        <v>1</v>
      </c>
      <c r="G152">
        <f t="shared" si="27"/>
        <v>2</v>
      </c>
      <c r="I152" s="25">
        <f t="shared" si="28"/>
        <v>0.66666666666666663</v>
      </c>
      <c r="J152" s="7">
        <f>+IFR!AD152</f>
        <v>6.6666666666666671E-3</v>
      </c>
      <c r="K152" s="15">
        <f t="shared" si="33"/>
        <v>0.95</v>
      </c>
      <c r="L152" s="25">
        <f t="shared" si="29"/>
        <v>0.6333333333333333</v>
      </c>
      <c r="M152" s="15">
        <v>1</v>
      </c>
      <c r="N152" s="15">
        <v>1</v>
      </c>
      <c r="P152" s="25">
        <f t="shared" si="30"/>
        <v>0.6333333333333333</v>
      </c>
      <c r="R152" s="4">
        <f t="shared" si="34"/>
        <v>8.6821223676604691E-5</v>
      </c>
      <c r="T152" s="6">
        <f>+R152*(assessment!$J$279*assessment!$E$3)</f>
        <v>629.73288107777159</v>
      </c>
      <c r="V152" s="7">
        <f>+T152/payroll!F152</f>
        <v>2.242397524402318E-4</v>
      </c>
      <c r="X152" s="6">
        <f>IF(V152&lt;$X$2,T152, +payroll!F152 * $X$2)</f>
        <v>629.73288107777159</v>
      </c>
      <c r="Z152" s="6">
        <f t="shared" si="31"/>
        <v>0</v>
      </c>
      <c r="AB152">
        <f t="shared" si="32"/>
        <v>1</v>
      </c>
    </row>
    <row r="153" spans="1:28" hidden="1" outlineLevel="1">
      <c r="A153" t="s">
        <v>231</v>
      </c>
      <c r="B153" t="s">
        <v>232</v>
      </c>
      <c r="D153" s="30">
        <v>19</v>
      </c>
      <c r="E153" s="30">
        <v>12</v>
      </c>
      <c r="F153" s="30">
        <v>17</v>
      </c>
      <c r="G153">
        <f t="shared" si="27"/>
        <v>48</v>
      </c>
      <c r="I153" s="25">
        <f t="shared" si="28"/>
        <v>16</v>
      </c>
      <c r="J153" s="7">
        <f>+IFR!AD153</f>
        <v>3.5700489790039779E-2</v>
      </c>
      <c r="K153" s="15">
        <f t="shared" si="33"/>
        <v>1</v>
      </c>
      <c r="L153" s="25">
        <f t="shared" si="29"/>
        <v>16</v>
      </c>
      <c r="M153" s="15">
        <v>1</v>
      </c>
      <c r="N153" s="15">
        <v>1</v>
      </c>
      <c r="P153" s="25">
        <f t="shared" si="30"/>
        <v>16</v>
      </c>
      <c r="R153" s="4">
        <f t="shared" si="34"/>
        <v>2.193378282356329E-3</v>
      </c>
      <c r="T153" s="6">
        <f>+R153*(assessment!$J$279*assessment!$E$3)</f>
        <v>15909.041206175281</v>
      </c>
      <c r="V153" s="7">
        <f>+T153/payroll!F153</f>
        <v>9.8330236579901838E-4</v>
      </c>
      <c r="X153" s="6">
        <f>IF(V153&lt;$X$2,T153, +payroll!F153 * $X$2)</f>
        <v>15909.041206175281</v>
      </c>
      <c r="Z153" s="6">
        <f t="shared" si="31"/>
        <v>0</v>
      </c>
      <c r="AB153">
        <f t="shared" si="32"/>
        <v>1</v>
      </c>
    </row>
    <row r="154" spans="1:28" hidden="1" outlineLevel="1">
      <c r="A154" t="s">
        <v>233</v>
      </c>
      <c r="B154" t="s">
        <v>234</v>
      </c>
      <c r="D154" s="30">
        <v>1</v>
      </c>
      <c r="E154" s="30">
        <v>1</v>
      </c>
      <c r="F154" s="30">
        <v>1</v>
      </c>
      <c r="G154">
        <f t="shared" si="27"/>
        <v>3</v>
      </c>
      <c r="I154" s="25">
        <f t="shared" si="28"/>
        <v>1</v>
      </c>
      <c r="J154" s="7">
        <f>+IFR!AD154</f>
        <v>0.01</v>
      </c>
      <c r="K154" s="15">
        <f t="shared" si="33"/>
        <v>0.95</v>
      </c>
      <c r="L154" s="25">
        <f t="shared" si="29"/>
        <v>0.95</v>
      </c>
      <c r="M154" s="15">
        <v>1</v>
      </c>
      <c r="N154" s="15">
        <v>1</v>
      </c>
      <c r="P154" s="25">
        <f t="shared" si="30"/>
        <v>0.95</v>
      </c>
      <c r="R154" s="4">
        <f t="shared" si="34"/>
        <v>1.3023183551490704E-4</v>
      </c>
      <c r="T154" s="6">
        <f>+R154*(assessment!$J$279*assessment!$E$3)</f>
        <v>944.59932161665733</v>
      </c>
      <c r="V154" s="7">
        <f>+T154/payroll!F154</f>
        <v>3.8334556867495126E-4</v>
      </c>
      <c r="X154" s="6">
        <f>IF(V154&lt;$X$2,T154, +payroll!F154 * $X$2)</f>
        <v>944.59932161665733</v>
      </c>
      <c r="Z154" s="6">
        <f t="shared" si="31"/>
        <v>0</v>
      </c>
      <c r="AB154">
        <f t="shared" si="32"/>
        <v>1</v>
      </c>
    </row>
    <row r="155" spans="1:28" hidden="1" outlineLevel="1">
      <c r="A155" t="s">
        <v>235</v>
      </c>
      <c r="B155" t="s">
        <v>236</v>
      </c>
      <c r="D155" s="30">
        <v>3</v>
      </c>
      <c r="E155" s="30">
        <v>1</v>
      </c>
      <c r="F155" s="30">
        <v>0</v>
      </c>
      <c r="G155">
        <f t="shared" si="27"/>
        <v>4</v>
      </c>
      <c r="I155" s="25">
        <f t="shared" si="28"/>
        <v>1.3333333333333333</v>
      </c>
      <c r="J155" s="7">
        <f>+IFR!AD155</f>
        <v>8.3333333333333332E-3</v>
      </c>
      <c r="K155" s="15">
        <f t="shared" si="33"/>
        <v>0.95</v>
      </c>
      <c r="L155" s="25">
        <f t="shared" si="29"/>
        <v>1.2666666666666666</v>
      </c>
      <c r="M155" s="15">
        <v>1</v>
      </c>
      <c r="N155" s="15">
        <v>1</v>
      </c>
      <c r="P155" s="25">
        <f t="shared" si="30"/>
        <v>1.2666666666666666</v>
      </c>
      <c r="R155" s="4">
        <f t="shared" si="34"/>
        <v>1.7364244735320938E-4</v>
      </c>
      <c r="T155" s="6">
        <f>+R155*(assessment!$J$279*assessment!$E$3)</f>
        <v>1259.4657621555432</v>
      </c>
      <c r="V155" s="7">
        <f>+T155/payroll!F155</f>
        <v>4.2788489245821194E-4</v>
      </c>
      <c r="X155" s="6">
        <f>IF(V155&lt;$X$2,T155, +payroll!F155 * $X$2)</f>
        <v>1259.4657621555432</v>
      </c>
      <c r="Z155" s="6">
        <f t="shared" si="31"/>
        <v>0</v>
      </c>
      <c r="AB155">
        <f t="shared" si="32"/>
        <v>1</v>
      </c>
    </row>
    <row r="156" spans="1:28" hidden="1" outlineLevel="1">
      <c r="A156" t="s">
        <v>237</v>
      </c>
      <c r="B156" t="s">
        <v>238</v>
      </c>
      <c r="D156" s="30">
        <v>0</v>
      </c>
      <c r="E156" s="30">
        <v>1</v>
      </c>
      <c r="F156" s="30">
        <v>0</v>
      </c>
      <c r="G156">
        <f t="shared" si="27"/>
        <v>1</v>
      </c>
      <c r="I156" s="25">
        <f t="shared" si="28"/>
        <v>0.33333333333333331</v>
      </c>
      <c r="J156" s="7">
        <f>+IFR!AD156</f>
        <v>3.3333333333333335E-3</v>
      </c>
      <c r="K156" s="15">
        <f t="shared" si="33"/>
        <v>0.95</v>
      </c>
      <c r="L156" s="25">
        <f t="shared" si="29"/>
        <v>0.31666666666666665</v>
      </c>
      <c r="M156" s="15">
        <v>1</v>
      </c>
      <c r="N156" s="15">
        <v>1</v>
      </c>
      <c r="P156" s="25">
        <f t="shared" si="30"/>
        <v>0.31666666666666665</v>
      </c>
      <c r="R156" s="4">
        <f t="shared" si="34"/>
        <v>4.3410611838302346E-5</v>
      </c>
      <c r="T156" s="6">
        <f>+R156*(assessment!$J$279*assessment!$E$3)</f>
        <v>314.8664405388858</v>
      </c>
      <c r="V156" s="7">
        <f>+T156/payroll!F156</f>
        <v>1.4312312983293216E-4</v>
      </c>
      <c r="X156" s="6">
        <f>IF(V156&lt;$X$2,T156, +payroll!F156 * $X$2)</f>
        <v>314.8664405388858</v>
      </c>
      <c r="Z156" s="6">
        <f t="shared" si="31"/>
        <v>0</v>
      </c>
      <c r="AB156">
        <f t="shared" si="32"/>
        <v>1</v>
      </c>
    </row>
    <row r="157" spans="1:28" hidden="1" outlineLevel="1">
      <c r="A157" t="s">
        <v>239</v>
      </c>
      <c r="B157" t="s">
        <v>240</v>
      </c>
      <c r="D157" s="30">
        <v>0</v>
      </c>
      <c r="E157" s="30">
        <v>0</v>
      </c>
      <c r="F157" s="30">
        <v>0</v>
      </c>
      <c r="G157">
        <f t="shared" si="27"/>
        <v>0</v>
      </c>
      <c r="I157" s="25">
        <f t="shared" si="28"/>
        <v>0</v>
      </c>
      <c r="J157" s="7">
        <f>+IFR!AD157</f>
        <v>0</v>
      </c>
      <c r="K157" s="15">
        <f t="shared" si="33"/>
        <v>0.95</v>
      </c>
      <c r="L157" s="25">
        <f t="shared" si="29"/>
        <v>0</v>
      </c>
      <c r="M157" s="15">
        <v>1</v>
      </c>
      <c r="N157" s="15">
        <v>1</v>
      </c>
      <c r="P157" s="25">
        <f t="shared" si="30"/>
        <v>0</v>
      </c>
      <c r="R157" s="4">
        <f t="shared" si="34"/>
        <v>0</v>
      </c>
      <c r="T157" s="6">
        <f>+R157*(assessment!$J$279*assessment!$E$3)</f>
        <v>0</v>
      </c>
      <c r="V157" s="7">
        <f>+T157/payroll!F157</f>
        <v>0</v>
      </c>
      <c r="X157" s="6">
        <f>IF(V157&lt;$X$2,T157, +payroll!F157 * $X$2)</f>
        <v>0</v>
      </c>
      <c r="Z157" s="6">
        <f t="shared" si="31"/>
        <v>0</v>
      </c>
      <c r="AB157" t="e">
        <f t="shared" si="32"/>
        <v>#DIV/0!</v>
      </c>
    </row>
    <row r="158" spans="1:28" hidden="1" outlineLevel="1">
      <c r="A158" t="s">
        <v>241</v>
      </c>
      <c r="B158" t="s">
        <v>242</v>
      </c>
      <c r="D158" s="30">
        <v>0</v>
      </c>
      <c r="E158" s="30">
        <v>0</v>
      </c>
      <c r="F158" s="30">
        <v>0</v>
      </c>
      <c r="G158">
        <f t="shared" si="27"/>
        <v>0</v>
      </c>
      <c r="I158" s="25">
        <f t="shared" si="28"/>
        <v>0</v>
      </c>
      <c r="J158" s="7">
        <f>+IFR!AD158</f>
        <v>0</v>
      </c>
      <c r="K158" s="15">
        <f t="shared" si="33"/>
        <v>0.95</v>
      </c>
      <c r="L158" s="25">
        <f t="shared" si="29"/>
        <v>0</v>
      </c>
      <c r="M158" s="15">
        <v>1</v>
      </c>
      <c r="N158" s="15">
        <v>1</v>
      </c>
      <c r="P158" s="25">
        <f t="shared" si="30"/>
        <v>0</v>
      </c>
      <c r="R158" s="4">
        <f t="shared" si="34"/>
        <v>0</v>
      </c>
      <c r="T158" s="6">
        <f>+R158*(assessment!$J$279*assessment!$E$3)</f>
        <v>0</v>
      </c>
      <c r="V158" s="7">
        <f>+T158/payroll!F158</f>
        <v>0</v>
      </c>
      <c r="X158" s="6">
        <f>IF(V158&lt;$X$2,T158, +payroll!F158 * $X$2)</f>
        <v>0</v>
      </c>
      <c r="Z158" s="6">
        <f t="shared" si="31"/>
        <v>0</v>
      </c>
      <c r="AB158" t="e">
        <f t="shared" si="32"/>
        <v>#DIV/0!</v>
      </c>
    </row>
    <row r="159" spans="1:28" hidden="1" outlineLevel="1">
      <c r="A159" t="s">
        <v>243</v>
      </c>
      <c r="B159" t="s">
        <v>244</v>
      </c>
      <c r="D159" s="30">
        <v>2</v>
      </c>
      <c r="E159" s="30">
        <v>0</v>
      </c>
      <c r="F159" s="30">
        <v>2</v>
      </c>
      <c r="G159">
        <f t="shared" si="27"/>
        <v>4</v>
      </c>
      <c r="I159" s="25">
        <f t="shared" si="28"/>
        <v>1.3333333333333333</v>
      </c>
      <c r="J159" s="7">
        <f>+IFR!AD159</f>
        <v>1.3333333333333334E-2</v>
      </c>
      <c r="K159" s="15">
        <f t="shared" si="33"/>
        <v>0.95</v>
      </c>
      <c r="L159" s="25">
        <f t="shared" si="29"/>
        <v>1.2666666666666666</v>
      </c>
      <c r="M159" s="15">
        <v>1</v>
      </c>
      <c r="N159" s="15">
        <v>1</v>
      </c>
      <c r="P159" s="25">
        <f t="shared" si="30"/>
        <v>1.2666666666666666</v>
      </c>
      <c r="R159" s="4">
        <f t="shared" si="34"/>
        <v>1.7364244735320938E-4</v>
      </c>
      <c r="T159" s="6">
        <f>+R159*(assessment!$J$279*assessment!$E$3)</f>
        <v>1259.4657621555432</v>
      </c>
      <c r="V159" s="7">
        <f>+T159/payroll!F159</f>
        <v>3.2220492034211917E-4</v>
      </c>
      <c r="X159" s="6">
        <f>IF(V159&lt;$X$2,T159, +payroll!F159 * $X$2)</f>
        <v>1259.4657621555432</v>
      </c>
      <c r="Z159" s="6">
        <f t="shared" si="31"/>
        <v>0</v>
      </c>
      <c r="AB159">
        <f t="shared" si="32"/>
        <v>1</v>
      </c>
    </row>
    <row r="160" spans="1:28" hidden="1" outlineLevel="1">
      <c r="A160" t="s">
        <v>245</v>
      </c>
      <c r="B160" t="s">
        <v>246</v>
      </c>
      <c r="D160" s="30">
        <v>3</v>
      </c>
      <c r="E160" s="30">
        <v>1</v>
      </c>
      <c r="F160" s="30">
        <v>4</v>
      </c>
      <c r="G160">
        <f t="shared" si="27"/>
        <v>8</v>
      </c>
      <c r="I160" s="25">
        <f t="shared" si="28"/>
        <v>2.6666666666666665</v>
      </c>
      <c r="J160" s="7">
        <f>+IFR!AD160</f>
        <v>1.9768476290215421E-2</v>
      </c>
      <c r="K160" s="15">
        <f t="shared" si="33"/>
        <v>0.95</v>
      </c>
      <c r="L160" s="25">
        <f t="shared" si="29"/>
        <v>2.5333333333333332</v>
      </c>
      <c r="M160" s="15">
        <v>1</v>
      </c>
      <c r="N160" s="15">
        <v>1</v>
      </c>
      <c r="P160" s="25">
        <f t="shared" si="30"/>
        <v>2.5333333333333332</v>
      </c>
      <c r="R160" s="4">
        <f t="shared" si="34"/>
        <v>3.4728489470641877E-4</v>
      </c>
      <c r="T160" s="6">
        <f>+R160*(assessment!$J$279*assessment!$E$3)</f>
        <v>2518.9315243110864</v>
      </c>
      <c r="V160" s="7">
        <f>+T160/payroll!F160</f>
        <v>4.3515081653130148E-4</v>
      </c>
      <c r="X160" s="6">
        <f>IF(V160&lt;$X$2,T160, +payroll!F160 * $X$2)</f>
        <v>2518.9315243110864</v>
      </c>
      <c r="Z160" s="6">
        <f t="shared" si="31"/>
        <v>0</v>
      </c>
      <c r="AB160">
        <f t="shared" si="32"/>
        <v>1</v>
      </c>
    </row>
    <row r="161" spans="1:28" hidden="1" outlineLevel="1">
      <c r="A161" t="s">
        <v>247</v>
      </c>
      <c r="B161" t="s">
        <v>248</v>
      </c>
      <c r="D161" s="30">
        <v>1</v>
      </c>
      <c r="E161" s="30">
        <v>0</v>
      </c>
      <c r="F161" s="30">
        <v>0</v>
      </c>
      <c r="G161">
        <f t="shared" si="27"/>
        <v>1</v>
      </c>
      <c r="I161" s="25">
        <f t="shared" si="28"/>
        <v>0.33333333333333331</v>
      </c>
      <c r="J161" s="7">
        <f>+IFR!AD161</f>
        <v>1.6666666666666668E-3</v>
      </c>
      <c r="K161" s="15">
        <f t="shared" si="33"/>
        <v>0.95</v>
      </c>
      <c r="L161" s="25">
        <f t="shared" si="29"/>
        <v>0.31666666666666665</v>
      </c>
      <c r="M161" s="15">
        <v>1</v>
      </c>
      <c r="N161" s="15">
        <v>1</v>
      </c>
      <c r="P161" s="25">
        <f t="shared" si="30"/>
        <v>0.31666666666666665</v>
      </c>
      <c r="R161" s="4">
        <f t="shared" si="34"/>
        <v>4.3410611838302346E-5</v>
      </c>
      <c r="T161" s="6">
        <f>+R161*(assessment!$J$279*assessment!$E$3)</f>
        <v>314.8664405388858</v>
      </c>
      <c r="V161" s="7">
        <f>+T161/payroll!F161</f>
        <v>2.6649089732374545E-4</v>
      </c>
      <c r="X161" s="6">
        <f>IF(V161&lt;$X$2,T161, +payroll!F161 * $X$2)</f>
        <v>314.8664405388858</v>
      </c>
      <c r="Z161" s="6">
        <f t="shared" si="31"/>
        <v>0</v>
      </c>
      <c r="AB161">
        <f t="shared" si="32"/>
        <v>1</v>
      </c>
    </row>
    <row r="162" spans="1:28" hidden="1" outlineLevel="1">
      <c r="A162" t="s">
        <v>249</v>
      </c>
      <c r="B162" t="s">
        <v>250</v>
      </c>
      <c r="D162" s="30">
        <v>0</v>
      </c>
      <c r="E162" s="30">
        <v>0</v>
      </c>
      <c r="F162" s="30">
        <v>0</v>
      </c>
      <c r="G162">
        <f t="shared" si="27"/>
        <v>0</v>
      </c>
      <c r="I162" s="25">
        <f t="shared" si="28"/>
        <v>0</v>
      </c>
      <c r="J162" s="7">
        <f>+IFR!AD162</f>
        <v>0</v>
      </c>
      <c r="K162" s="15">
        <f t="shared" si="33"/>
        <v>0.95</v>
      </c>
      <c r="L162" s="25">
        <f t="shared" si="29"/>
        <v>0</v>
      </c>
      <c r="M162" s="15">
        <v>1</v>
      </c>
      <c r="N162" s="15">
        <v>1</v>
      </c>
      <c r="P162" s="25">
        <f t="shared" si="30"/>
        <v>0</v>
      </c>
      <c r="R162" s="4">
        <f t="shared" si="34"/>
        <v>0</v>
      </c>
      <c r="T162" s="6">
        <f>+R162*(assessment!$J$279*assessment!$E$3)</f>
        <v>0</v>
      </c>
      <c r="V162" s="7">
        <f>+T162/payroll!F162</f>
        <v>0</v>
      </c>
      <c r="X162" s="6">
        <f>IF(V162&lt;$X$2,T162, +payroll!F162 * $X$2)</f>
        <v>0</v>
      </c>
      <c r="Z162" s="6">
        <f t="shared" si="31"/>
        <v>0</v>
      </c>
      <c r="AB162" t="e">
        <f t="shared" si="32"/>
        <v>#DIV/0!</v>
      </c>
    </row>
    <row r="163" spans="1:28" hidden="1" outlineLevel="1">
      <c r="A163" t="s">
        <v>251</v>
      </c>
      <c r="B163" t="s">
        <v>252</v>
      </c>
      <c r="D163" s="30">
        <v>0</v>
      </c>
      <c r="E163" s="30">
        <v>0</v>
      </c>
      <c r="F163" s="30">
        <v>0</v>
      </c>
      <c r="G163">
        <f t="shared" si="27"/>
        <v>0</v>
      </c>
      <c r="I163" s="25">
        <f t="shared" si="28"/>
        <v>0</v>
      </c>
      <c r="J163" s="7">
        <f>+IFR!AD163</f>
        <v>0</v>
      </c>
      <c r="K163" s="15">
        <f t="shared" si="33"/>
        <v>0.95</v>
      </c>
      <c r="L163" s="25">
        <f t="shared" si="29"/>
        <v>0</v>
      </c>
      <c r="M163" s="15">
        <v>1</v>
      </c>
      <c r="N163" s="15">
        <v>1</v>
      </c>
      <c r="P163" s="25">
        <f t="shared" si="30"/>
        <v>0</v>
      </c>
      <c r="R163" s="4">
        <f t="shared" si="34"/>
        <v>0</v>
      </c>
      <c r="T163" s="6">
        <f>+R163*(assessment!$J$279*assessment!$E$3)</f>
        <v>0</v>
      </c>
      <c r="V163" s="7">
        <f>+T163/payroll!F163</f>
        <v>0</v>
      </c>
      <c r="X163" s="6">
        <f>IF(V163&lt;$X$2,T163, +payroll!F163 * $X$2)</f>
        <v>0</v>
      </c>
      <c r="Z163" s="6">
        <f t="shared" si="31"/>
        <v>0</v>
      </c>
      <c r="AB163" t="e">
        <f t="shared" si="32"/>
        <v>#DIV/0!</v>
      </c>
    </row>
    <row r="164" spans="1:28" hidden="1" outlineLevel="1">
      <c r="A164" t="s">
        <v>253</v>
      </c>
      <c r="B164" t="s">
        <v>254</v>
      </c>
      <c r="D164" s="30">
        <v>3</v>
      </c>
      <c r="E164" s="30">
        <v>1</v>
      </c>
      <c r="F164" s="30">
        <v>1</v>
      </c>
      <c r="G164">
        <f t="shared" si="27"/>
        <v>5</v>
      </c>
      <c r="I164" s="25">
        <f t="shared" si="28"/>
        <v>1.6666666666666667</v>
      </c>
      <c r="J164" s="7">
        <f>+IFR!AD164</f>
        <v>1.2852519648636153E-2</v>
      </c>
      <c r="K164" s="15">
        <f t="shared" si="33"/>
        <v>0.95</v>
      </c>
      <c r="L164" s="25">
        <f t="shared" si="29"/>
        <v>1.5833333333333333</v>
      </c>
      <c r="M164" s="15">
        <v>1</v>
      </c>
      <c r="N164" s="15">
        <v>1</v>
      </c>
      <c r="P164" s="25">
        <f t="shared" si="30"/>
        <v>1.5833333333333333</v>
      </c>
      <c r="R164" s="4">
        <f t="shared" si="34"/>
        <v>2.1705305919151173E-4</v>
      </c>
      <c r="T164" s="6">
        <f>+R164*(assessment!$J$279*assessment!$E$3)</f>
        <v>1574.3322026944288</v>
      </c>
      <c r="V164" s="7">
        <f>+T164/payroll!F164</f>
        <v>3.3642088903794204E-4</v>
      </c>
      <c r="X164" s="6">
        <f>IF(V164&lt;$X$2,T164, +payroll!F164 * $X$2)</f>
        <v>1574.3322026944288</v>
      </c>
      <c r="Z164" s="6">
        <f t="shared" si="31"/>
        <v>0</v>
      </c>
      <c r="AB164">
        <f t="shared" si="32"/>
        <v>1</v>
      </c>
    </row>
    <row r="165" spans="1:28" hidden="1" outlineLevel="1">
      <c r="A165" t="s">
        <v>255</v>
      </c>
      <c r="B165" t="s">
        <v>256</v>
      </c>
      <c r="D165" s="30">
        <v>0</v>
      </c>
      <c r="E165" s="30">
        <v>0</v>
      </c>
      <c r="F165" s="30">
        <v>0</v>
      </c>
      <c r="G165">
        <f t="shared" si="27"/>
        <v>0</v>
      </c>
      <c r="I165" s="25">
        <f t="shared" si="28"/>
        <v>0</v>
      </c>
      <c r="J165" s="7">
        <f>+IFR!AD165</f>
        <v>0</v>
      </c>
      <c r="K165" s="15">
        <f t="shared" ref="K165:K196" si="35">IF(+J165&lt;$E$272,$I$272,IF(J165&gt;$E$274,$I$274,$I$273))</f>
        <v>0.95</v>
      </c>
      <c r="L165" s="25">
        <f t="shared" si="29"/>
        <v>0</v>
      </c>
      <c r="M165" s="15">
        <v>1</v>
      </c>
      <c r="N165" s="15">
        <v>1</v>
      </c>
      <c r="P165" s="25">
        <f t="shared" si="30"/>
        <v>0</v>
      </c>
      <c r="R165" s="4">
        <f t="shared" si="34"/>
        <v>0</v>
      </c>
      <c r="T165" s="6">
        <f>+R165*(assessment!$J$279*assessment!$E$3)</f>
        <v>0</v>
      </c>
      <c r="V165" s="7">
        <f>+T165/payroll!F165</f>
        <v>0</v>
      </c>
      <c r="X165" s="6">
        <f>IF(V165&lt;$X$2,T165, +payroll!F165 * $X$2)</f>
        <v>0</v>
      </c>
      <c r="Z165" s="6">
        <f t="shared" si="31"/>
        <v>0</v>
      </c>
      <c r="AB165" t="e">
        <f t="shared" si="32"/>
        <v>#DIV/0!</v>
      </c>
    </row>
    <row r="166" spans="1:28" hidden="1" outlineLevel="1">
      <c r="A166" t="s">
        <v>257</v>
      </c>
      <c r="B166" t="s">
        <v>258</v>
      </c>
      <c r="D166" s="30">
        <v>0</v>
      </c>
      <c r="E166" s="30">
        <v>0</v>
      </c>
      <c r="F166" s="30">
        <v>0</v>
      </c>
      <c r="G166">
        <f t="shared" si="27"/>
        <v>0</v>
      </c>
      <c r="I166" s="25">
        <f t="shared" si="28"/>
        <v>0</v>
      </c>
      <c r="J166" s="7">
        <f>+IFR!AD166</f>
        <v>0</v>
      </c>
      <c r="K166" s="15">
        <f t="shared" si="35"/>
        <v>0.95</v>
      </c>
      <c r="L166" s="25">
        <f t="shared" si="29"/>
        <v>0</v>
      </c>
      <c r="M166" s="15">
        <v>1</v>
      </c>
      <c r="N166" s="15">
        <v>1</v>
      </c>
      <c r="P166" s="25">
        <f t="shared" si="30"/>
        <v>0</v>
      </c>
      <c r="R166" s="4">
        <f t="shared" si="34"/>
        <v>0</v>
      </c>
      <c r="T166" s="6">
        <f>+R166*(assessment!$J$279*assessment!$E$3)</f>
        <v>0</v>
      </c>
      <c r="V166" s="7">
        <f>+T166/payroll!F166</f>
        <v>0</v>
      </c>
      <c r="X166" s="6">
        <f>IF(V166&lt;$X$2,T166, +payroll!F166 * $X$2)</f>
        <v>0</v>
      </c>
      <c r="Z166" s="6">
        <f t="shared" si="31"/>
        <v>0</v>
      </c>
      <c r="AB166" t="e">
        <f t="shared" si="32"/>
        <v>#DIV/0!</v>
      </c>
    </row>
    <row r="167" spans="1:28" hidden="1" outlineLevel="1">
      <c r="A167" t="s">
        <v>259</v>
      </c>
      <c r="B167" t="s">
        <v>260</v>
      </c>
      <c r="D167" s="30">
        <v>0</v>
      </c>
      <c r="E167" s="30">
        <v>0</v>
      </c>
      <c r="F167" s="30">
        <v>1</v>
      </c>
      <c r="G167">
        <f t="shared" si="27"/>
        <v>1</v>
      </c>
      <c r="I167" s="25">
        <f t="shared" si="28"/>
        <v>0.33333333333333331</v>
      </c>
      <c r="J167" s="7">
        <f>+IFR!AD167</f>
        <v>5.0000000000000001E-3</v>
      </c>
      <c r="K167" s="15">
        <f t="shared" si="35"/>
        <v>0.95</v>
      </c>
      <c r="L167" s="25">
        <f t="shared" si="29"/>
        <v>0.31666666666666665</v>
      </c>
      <c r="M167" s="15">
        <v>1</v>
      </c>
      <c r="N167" s="15">
        <v>1</v>
      </c>
      <c r="P167" s="25">
        <f t="shared" si="30"/>
        <v>0.31666666666666665</v>
      </c>
      <c r="R167" s="4">
        <f t="shared" si="34"/>
        <v>4.3410611838302346E-5</v>
      </c>
      <c r="T167" s="6">
        <f>+R167*(assessment!$J$279*assessment!$E$3)</f>
        <v>314.8664405388858</v>
      </c>
      <c r="V167" s="7">
        <f>+T167/payroll!F167</f>
        <v>6.5302807849898221E-4</v>
      </c>
      <c r="X167" s="6">
        <f>IF(V167&lt;$X$2,T167, +payroll!F167 * $X$2)</f>
        <v>314.8664405388858</v>
      </c>
      <c r="Z167" s="6">
        <f t="shared" si="31"/>
        <v>0</v>
      </c>
      <c r="AB167">
        <f t="shared" si="32"/>
        <v>1</v>
      </c>
    </row>
    <row r="168" spans="1:28" hidden="1" outlineLevel="1">
      <c r="A168" t="s">
        <v>509</v>
      </c>
      <c r="B168" t="s">
        <v>510</v>
      </c>
      <c r="D168" s="30">
        <v>0</v>
      </c>
      <c r="E168" s="30">
        <v>0</v>
      </c>
      <c r="F168" s="30">
        <v>0</v>
      </c>
      <c r="G168">
        <f>SUM(D168:F168)</f>
        <v>0</v>
      </c>
      <c r="I168" s="25">
        <f>AVERAGE(D168:F168)</f>
        <v>0</v>
      </c>
      <c r="J168" s="7">
        <f>+IFR!AD168</f>
        <v>0</v>
      </c>
      <c r="K168" s="15">
        <f t="shared" si="35"/>
        <v>0.95</v>
      </c>
      <c r="L168" s="25">
        <f>+I168*K168</f>
        <v>0</v>
      </c>
      <c r="M168" s="15">
        <v>1</v>
      </c>
      <c r="N168" s="15">
        <v>1</v>
      </c>
      <c r="P168" s="25">
        <f>+L168*M168*N168</f>
        <v>0</v>
      </c>
      <c r="R168" s="4">
        <f t="shared" si="34"/>
        <v>0</v>
      </c>
      <c r="T168" s="6">
        <f>+R168*(assessment!$J$279*assessment!$E$3)</f>
        <v>0</v>
      </c>
      <c r="V168" s="7">
        <f>+T168/payroll!F168</f>
        <v>0</v>
      </c>
      <c r="X168" s="6">
        <f>IF(V168&lt;$X$2,T168, +payroll!F168 * $X$2)</f>
        <v>0</v>
      </c>
      <c r="Z168" s="6">
        <f>+T168-X168</f>
        <v>0</v>
      </c>
      <c r="AB168" t="e">
        <f t="shared" si="32"/>
        <v>#DIV/0!</v>
      </c>
    </row>
    <row r="169" spans="1:28" hidden="1" outlineLevel="1">
      <c r="A169" t="s">
        <v>261</v>
      </c>
      <c r="B169" t="s">
        <v>262</v>
      </c>
      <c r="D169" s="30">
        <v>1</v>
      </c>
      <c r="E169" s="30">
        <v>5</v>
      </c>
      <c r="F169" s="30">
        <v>1</v>
      </c>
      <c r="G169">
        <f t="shared" si="27"/>
        <v>7</v>
      </c>
      <c r="I169" s="25">
        <f t="shared" si="28"/>
        <v>2.3333333333333335</v>
      </c>
      <c r="J169" s="7">
        <f>+IFR!AD169</f>
        <v>3.6643453646309789E-3</v>
      </c>
      <c r="K169" s="15">
        <f t="shared" si="35"/>
        <v>0.95</v>
      </c>
      <c r="L169" s="25">
        <f t="shared" si="29"/>
        <v>2.2166666666666668</v>
      </c>
      <c r="M169" s="15">
        <v>1</v>
      </c>
      <c r="N169" s="15">
        <v>1</v>
      </c>
      <c r="P169" s="25">
        <f t="shared" si="30"/>
        <v>2.2166666666666668</v>
      </c>
      <c r="R169" s="4">
        <f t="shared" si="34"/>
        <v>3.0387428286811645E-4</v>
      </c>
      <c r="T169" s="6">
        <f>+R169*(assessment!$J$279*assessment!$E$3)</f>
        <v>2204.0650837722005</v>
      </c>
      <c r="V169" s="7">
        <f>+T169/payroll!F169</f>
        <v>8.0905494376412121E-5</v>
      </c>
      <c r="X169" s="6">
        <f>IF(V169&lt;$X$2,T169, +payroll!F169 * $X$2)</f>
        <v>2204.0650837722005</v>
      </c>
      <c r="Z169" s="6">
        <f t="shared" si="31"/>
        <v>0</v>
      </c>
      <c r="AB169">
        <f t="shared" si="32"/>
        <v>1</v>
      </c>
    </row>
    <row r="170" spans="1:28" hidden="1" outlineLevel="1">
      <c r="A170" t="s">
        <v>263</v>
      </c>
      <c r="B170" t="s">
        <v>264</v>
      </c>
      <c r="D170" s="30">
        <v>0</v>
      </c>
      <c r="E170" s="30">
        <v>0</v>
      </c>
      <c r="F170" s="30">
        <v>0</v>
      </c>
      <c r="G170">
        <f t="shared" si="27"/>
        <v>0</v>
      </c>
      <c r="I170" s="25">
        <f t="shared" si="28"/>
        <v>0</v>
      </c>
      <c r="J170" s="7">
        <f>+IFR!AD170</f>
        <v>0</v>
      </c>
      <c r="K170" s="15">
        <f t="shared" si="35"/>
        <v>0.95</v>
      </c>
      <c r="L170" s="25">
        <f t="shared" si="29"/>
        <v>0</v>
      </c>
      <c r="M170" s="15">
        <v>1</v>
      </c>
      <c r="N170" s="15">
        <v>1</v>
      </c>
      <c r="P170" s="25">
        <f t="shared" si="30"/>
        <v>0</v>
      </c>
      <c r="R170" s="4">
        <f t="shared" si="34"/>
        <v>0</v>
      </c>
      <c r="T170" s="6">
        <f>+R170*(assessment!$J$279*assessment!$E$3)</f>
        <v>0</v>
      </c>
      <c r="V170" s="7">
        <f>+T170/payroll!F170</f>
        <v>0</v>
      </c>
      <c r="X170" s="6">
        <f>IF(V170&lt;$X$2,T170, +payroll!F170 * $X$2)</f>
        <v>0</v>
      </c>
      <c r="Z170" s="6">
        <f t="shared" si="31"/>
        <v>0</v>
      </c>
      <c r="AB170" t="e">
        <f t="shared" si="32"/>
        <v>#DIV/0!</v>
      </c>
    </row>
    <row r="171" spans="1:28" hidden="1" outlineLevel="1">
      <c r="A171" t="s">
        <v>265</v>
      </c>
      <c r="B171" t="s">
        <v>266</v>
      </c>
      <c r="D171" s="30">
        <v>0</v>
      </c>
      <c r="E171" s="30">
        <v>0</v>
      </c>
      <c r="F171" s="30">
        <v>0</v>
      </c>
      <c r="G171">
        <f t="shared" ref="G171:G234" si="36">SUM(D171:F171)</f>
        <v>0</v>
      </c>
      <c r="I171" s="25">
        <f t="shared" si="28"/>
        <v>0</v>
      </c>
      <c r="J171" s="7">
        <f>+IFR!AD171</f>
        <v>0</v>
      </c>
      <c r="K171" s="15">
        <f t="shared" si="35"/>
        <v>0.95</v>
      </c>
      <c r="L171" s="25">
        <f t="shared" si="29"/>
        <v>0</v>
      </c>
      <c r="M171" s="15">
        <v>1</v>
      </c>
      <c r="N171" s="15">
        <v>1</v>
      </c>
      <c r="P171" s="25">
        <f t="shared" ref="P171:P234" si="37">+L171*M171*N171</f>
        <v>0</v>
      </c>
      <c r="R171" s="4">
        <f t="shared" ref="R171:R202" si="38">+P171/$P$269</f>
        <v>0</v>
      </c>
      <c r="T171" s="6">
        <f>+R171*(assessment!$J$279*assessment!$E$3)</f>
        <v>0</v>
      </c>
      <c r="V171" s="7">
        <f>+T171/payroll!F171</f>
        <v>0</v>
      </c>
      <c r="X171" s="6">
        <f>IF(V171&lt;$X$2,T171, +payroll!F171 * $X$2)</f>
        <v>0</v>
      </c>
      <c r="Z171" s="6">
        <f t="shared" ref="Z171:Z234" si="39">+T171-X171</f>
        <v>0</v>
      </c>
      <c r="AB171" t="e">
        <f t="shared" ref="AB171:AB234" si="40">+X171/T171</f>
        <v>#DIV/0!</v>
      </c>
    </row>
    <row r="172" spans="1:28" hidden="1" outlineLevel="1">
      <c r="A172" t="s">
        <v>267</v>
      </c>
      <c r="B172" t="s">
        <v>268</v>
      </c>
      <c r="D172" s="30">
        <v>1</v>
      </c>
      <c r="E172" s="30">
        <v>0</v>
      </c>
      <c r="F172" s="30">
        <v>1</v>
      </c>
      <c r="G172">
        <f t="shared" si="36"/>
        <v>2</v>
      </c>
      <c r="I172" s="25">
        <f t="shared" ref="I172:I235" si="41">AVERAGE(D172:F172)</f>
        <v>0.66666666666666663</v>
      </c>
      <c r="J172" s="7">
        <f>+IFR!AD172</f>
        <v>6.6666666666666671E-3</v>
      </c>
      <c r="K172" s="15">
        <f t="shared" si="35"/>
        <v>0.95</v>
      </c>
      <c r="L172" s="25">
        <f t="shared" ref="L172:L235" si="42">+I172*K172</f>
        <v>0.6333333333333333</v>
      </c>
      <c r="M172" s="15">
        <v>1</v>
      </c>
      <c r="N172" s="15">
        <v>1</v>
      </c>
      <c r="P172" s="25">
        <f t="shared" si="37"/>
        <v>0.6333333333333333</v>
      </c>
      <c r="R172" s="4">
        <f t="shared" si="38"/>
        <v>8.6821223676604691E-5</v>
      </c>
      <c r="T172" s="6">
        <f>+R172*(assessment!$J$279*assessment!$E$3)</f>
        <v>629.73288107777159</v>
      </c>
      <c r="V172" s="7">
        <f>+T172/payroll!F172</f>
        <v>1.930916526860209E-4</v>
      </c>
      <c r="X172" s="6">
        <f>IF(V172&lt;$X$2,T172, +payroll!F172 * $X$2)</f>
        <v>629.73288107777159</v>
      </c>
      <c r="Z172" s="6">
        <f t="shared" si="39"/>
        <v>0</v>
      </c>
      <c r="AB172">
        <f t="shared" si="40"/>
        <v>1</v>
      </c>
    </row>
    <row r="173" spans="1:28" hidden="1" outlineLevel="1">
      <c r="A173" t="s">
        <v>269</v>
      </c>
      <c r="B173" t="s">
        <v>270</v>
      </c>
      <c r="D173" s="30">
        <v>0</v>
      </c>
      <c r="E173" s="30">
        <v>0</v>
      </c>
      <c r="F173" s="30">
        <v>0</v>
      </c>
      <c r="G173">
        <f t="shared" si="36"/>
        <v>0</v>
      </c>
      <c r="I173" s="25">
        <f t="shared" si="41"/>
        <v>0</v>
      </c>
      <c r="J173" s="7">
        <f>+IFR!AD173</f>
        <v>0</v>
      </c>
      <c r="K173" s="15">
        <f t="shared" si="35"/>
        <v>0.95</v>
      </c>
      <c r="L173" s="25">
        <f t="shared" si="42"/>
        <v>0</v>
      </c>
      <c r="M173" s="15">
        <v>1</v>
      </c>
      <c r="N173" s="15">
        <v>1</v>
      </c>
      <c r="P173" s="25">
        <f t="shared" si="37"/>
        <v>0</v>
      </c>
      <c r="R173" s="4">
        <f t="shared" si="38"/>
        <v>0</v>
      </c>
      <c r="T173" s="6">
        <f>+R173*(assessment!$J$279*assessment!$E$3)</f>
        <v>0</v>
      </c>
      <c r="V173" s="7">
        <f>+T173/payroll!F173</f>
        <v>0</v>
      </c>
      <c r="X173" s="6">
        <f>IF(V173&lt;$X$2,T173, +payroll!F173 * $X$2)</f>
        <v>0</v>
      </c>
      <c r="Z173" s="6">
        <f t="shared" si="39"/>
        <v>0</v>
      </c>
      <c r="AB173" t="e">
        <f t="shared" si="40"/>
        <v>#DIV/0!</v>
      </c>
    </row>
    <row r="174" spans="1:28" hidden="1" outlineLevel="1">
      <c r="A174" t="s">
        <v>271</v>
      </c>
      <c r="B174" t="s">
        <v>272</v>
      </c>
      <c r="D174" s="30">
        <v>0</v>
      </c>
      <c r="E174" s="30">
        <v>0</v>
      </c>
      <c r="F174" s="30">
        <v>0</v>
      </c>
      <c r="G174">
        <f t="shared" si="36"/>
        <v>0</v>
      </c>
      <c r="I174" s="25">
        <f t="shared" si="41"/>
        <v>0</v>
      </c>
      <c r="J174" s="7">
        <f>+IFR!AD174</f>
        <v>0</v>
      </c>
      <c r="K174" s="15">
        <f t="shared" si="35"/>
        <v>0.95</v>
      </c>
      <c r="L174" s="25">
        <f t="shared" si="42"/>
        <v>0</v>
      </c>
      <c r="M174" s="15">
        <v>1</v>
      </c>
      <c r="N174" s="15">
        <v>1</v>
      </c>
      <c r="P174" s="25">
        <f t="shared" si="37"/>
        <v>0</v>
      </c>
      <c r="R174" s="4">
        <f t="shared" si="38"/>
        <v>0</v>
      </c>
      <c r="T174" s="6">
        <f>+R174*(assessment!$J$279*assessment!$E$3)</f>
        <v>0</v>
      </c>
      <c r="V174" s="7">
        <f>+T174/payroll!F174</f>
        <v>0</v>
      </c>
      <c r="X174" s="6">
        <f>IF(V174&lt;$X$2,T174, +payroll!F174 * $X$2)</f>
        <v>0</v>
      </c>
      <c r="Z174" s="6">
        <f t="shared" si="39"/>
        <v>0</v>
      </c>
      <c r="AB174" t="e">
        <f t="shared" si="40"/>
        <v>#DIV/0!</v>
      </c>
    </row>
    <row r="175" spans="1:28" hidden="1" outlineLevel="1">
      <c r="A175" t="s">
        <v>273</v>
      </c>
      <c r="B175" t="s">
        <v>274</v>
      </c>
      <c r="D175" s="30">
        <v>0</v>
      </c>
      <c r="E175" s="30">
        <v>0</v>
      </c>
      <c r="F175" s="30">
        <v>0</v>
      </c>
      <c r="G175">
        <f t="shared" si="36"/>
        <v>0</v>
      </c>
      <c r="I175" s="25">
        <f t="shared" si="41"/>
        <v>0</v>
      </c>
      <c r="J175" s="7">
        <f>+IFR!AD175</f>
        <v>0</v>
      </c>
      <c r="K175" s="15">
        <f t="shared" si="35"/>
        <v>0.95</v>
      </c>
      <c r="L175" s="25">
        <f t="shared" si="42"/>
        <v>0</v>
      </c>
      <c r="M175" s="15">
        <v>1</v>
      </c>
      <c r="N175" s="15">
        <v>1</v>
      </c>
      <c r="P175" s="25">
        <f t="shared" si="37"/>
        <v>0</v>
      </c>
      <c r="R175" s="4">
        <f t="shared" si="38"/>
        <v>0</v>
      </c>
      <c r="T175" s="6">
        <f>+R175*(assessment!$J$279*assessment!$E$3)</f>
        <v>0</v>
      </c>
      <c r="V175" s="7">
        <f>+T175/payroll!F175</f>
        <v>0</v>
      </c>
      <c r="X175" s="6">
        <f>IF(V175&lt;$X$2,T175, +payroll!F175 * $X$2)</f>
        <v>0</v>
      </c>
      <c r="Z175" s="6">
        <f t="shared" si="39"/>
        <v>0</v>
      </c>
      <c r="AB175" t="e">
        <f t="shared" si="40"/>
        <v>#DIV/0!</v>
      </c>
    </row>
    <row r="176" spans="1:28" hidden="1" outlineLevel="1">
      <c r="A176" t="s">
        <v>275</v>
      </c>
      <c r="B176" t="s">
        <v>276</v>
      </c>
      <c r="D176" s="30">
        <v>13</v>
      </c>
      <c r="E176" s="30">
        <v>16</v>
      </c>
      <c r="F176" s="30">
        <v>7</v>
      </c>
      <c r="G176">
        <f t="shared" si="36"/>
        <v>36</v>
      </c>
      <c r="I176" s="25">
        <f t="shared" si="41"/>
        <v>12</v>
      </c>
      <c r="J176" s="7">
        <f>+IFR!AD176</f>
        <v>3.6523591139805814E-2</v>
      </c>
      <c r="K176" s="15">
        <f t="shared" si="35"/>
        <v>1</v>
      </c>
      <c r="L176" s="25">
        <f t="shared" si="42"/>
        <v>12</v>
      </c>
      <c r="M176" s="15">
        <v>1</v>
      </c>
      <c r="N176" s="15">
        <v>1</v>
      </c>
      <c r="P176" s="25">
        <f t="shared" si="37"/>
        <v>12</v>
      </c>
      <c r="R176" s="4">
        <f t="shared" si="38"/>
        <v>1.6450337117672469E-3</v>
      </c>
      <c r="T176" s="6">
        <f>+R176*(assessment!$J$279*assessment!$E$3)</f>
        <v>11931.780904631461</v>
      </c>
      <c r="V176" s="7">
        <f>+T176/payroll!F176</f>
        <v>1.1069400624605635E-3</v>
      </c>
      <c r="X176" s="6">
        <f>IF(V176&lt;$X$2,T176, +payroll!F176 * $X$2)</f>
        <v>11931.780904631461</v>
      </c>
      <c r="Z176" s="6">
        <f t="shared" si="39"/>
        <v>0</v>
      </c>
      <c r="AB176">
        <f t="shared" si="40"/>
        <v>1</v>
      </c>
    </row>
    <row r="177" spans="1:28" hidden="1" outlineLevel="1">
      <c r="A177" t="s">
        <v>277</v>
      </c>
      <c r="B177" t="s">
        <v>278</v>
      </c>
      <c r="D177" s="30">
        <v>0</v>
      </c>
      <c r="E177" s="30">
        <v>0</v>
      </c>
      <c r="F177" s="30">
        <v>0</v>
      </c>
      <c r="G177">
        <f t="shared" si="36"/>
        <v>0</v>
      </c>
      <c r="I177" s="25">
        <f t="shared" si="41"/>
        <v>0</v>
      </c>
      <c r="J177" s="7">
        <f>+IFR!AD177</f>
        <v>0</v>
      </c>
      <c r="K177" s="15">
        <f t="shared" si="35"/>
        <v>0.95</v>
      </c>
      <c r="L177" s="25">
        <f t="shared" si="42"/>
        <v>0</v>
      </c>
      <c r="M177" s="15">
        <v>1</v>
      </c>
      <c r="N177" s="15">
        <v>1</v>
      </c>
      <c r="P177" s="25">
        <f t="shared" si="37"/>
        <v>0</v>
      </c>
      <c r="R177" s="4">
        <f t="shared" si="38"/>
        <v>0</v>
      </c>
      <c r="T177" s="6">
        <f>+R177*(assessment!$J$279*assessment!$E$3)</f>
        <v>0</v>
      </c>
      <c r="V177" s="7">
        <f>+T177/payroll!F177</f>
        <v>0</v>
      </c>
      <c r="X177" s="6">
        <f>IF(V177&lt;$X$2,T177, +payroll!F177 * $X$2)</f>
        <v>0</v>
      </c>
      <c r="Z177" s="6">
        <f t="shared" si="39"/>
        <v>0</v>
      </c>
      <c r="AB177" t="e">
        <f t="shared" si="40"/>
        <v>#DIV/0!</v>
      </c>
    </row>
    <row r="178" spans="1:28" hidden="1" outlineLevel="1">
      <c r="A178" t="s">
        <v>279</v>
      </c>
      <c r="B178" t="s">
        <v>280</v>
      </c>
      <c r="D178" s="30">
        <v>0</v>
      </c>
      <c r="E178" s="30">
        <v>0</v>
      </c>
      <c r="F178" s="30">
        <v>0</v>
      </c>
      <c r="G178">
        <f t="shared" si="36"/>
        <v>0</v>
      </c>
      <c r="I178" s="25">
        <f t="shared" si="41"/>
        <v>0</v>
      </c>
      <c r="J178" s="7">
        <f>+IFR!AD178</f>
        <v>0</v>
      </c>
      <c r="K178" s="15">
        <f t="shared" si="35"/>
        <v>0.95</v>
      </c>
      <c r="L178" s="25">
        <f t="shared" si="42"/>
        <v>0</v>
      </c>
      <c r="M178" s="15">
        <v>1</v>
      </c>
      <c r="N178" s="15">
        <v>1</v>
      </c>
      <c r="P178" s="25">
        <f t="shared" si="37"/>
        <v>0</v>
      </c>
      <c r="R178" s="4">
        <f t="shared" si="38"/>
        <v>0</v>
      </c>
      <c r="T178" s="6">
        <f>+R178*(assessment!$J$279*assessment!$E$3)</f>
        <v>0</v>
      </c>
      <c r="V178" s="7">
        <f>+T178/payroll!F178</f>
        <v>0</v>
      </c>
      <c r="X178" s="6">
        <f>IF(V178&lt;$X$2,T178, +payroll!F178 * $X$2)</f>
        <v>0</v>
      </c>
      <c r="Z178" s="6">
        <f t="shared" si="39"/>
        <v>0</v>
      </c>
      <c r="AB178" t="e">
        <f t="shared" si="40"/>
        <v>#DIV/0!</v>
      </c>
    </row>
    <row r="179" spans="1:28" hidden="1" outlineLevel="1">
      <c r="A179" t="s">
        <v>281</v>
      </c>
      <c r="B179" t="s">
        <v>282</v>
      </c>
      <c r="D179" s="30">
        <v>0</v>
      </c>
      <c r="E179" s="30">
        <v>0</v>
      </c>
      <c r="F179" s="30">
        <v>0</v>
      </c>
      <c r="G179">
        <f t="shared" si="36"/>
        <v>0</v>
      </c>
      <c r="I179" s="25">
        <f t="shared" si="41"/>
        <v>0</v>
      </c>
      <c r="J179" s="7">
        <f>+IFR!AD179</f>
        <v>0</v>
      </c>
      <c r="K179" s="15">
        <f t="shared" si="35"/>
        <v>0.95</v>
      </c>
      <c r="L179" s="25">
        <f t="shared" si="42"/>
        <v>0</v>
      </c>
      <c r="M179" s="15">
        <v>1</v>
      </c>
      <c r="N179" s="15">
        <v>1</v>
      </c>
      <c r="P179" s="25">
        <f t="shared" si="37"/>
        <v>0</v>
      </c>
      <c r="R179" s="4">
        <f t="shared" si="38"/>
        <v>0</v>
      </c>
      <c r="T179" s="6">
        <f>+R179*(assessment!$J$279*assessment!$E$3)</f>
        <v>0</v>
      </c>
      <c r="V179" s="7">
        <f>+T179/payroll!F179</f>
        <v>0</v>
      </c>
      <c r="X179" s="6">
        <f>IF(V179&lt;$X$2,T179, +payroll!F179 * $X$2)</f>
        <v>0</v>
      </c>
      <c r="Z179" s="6">
        <f t="shared" si="39"/>
        <v>0</v>
      </c>
      <c r="AB179" t="e">
        <f t="shared" si="40"/>
        <v>#DIV/0!</v>
      </c>
    </row>
    <row r="180" spans="1:28" hidden="1" outlineLevel="1">
      <c r="A180" t="s">
        <v>283</v>
      </c>
      <c r="B180" t="s">
        <v>284</v>
      </c>
      <c r="D180" s="30">
        <v>1</v>
      </c>
      <c r="E180" s="30">
        <v>0</v>
      </c>
      <c r="F180" s="30">
        <v>0</v>
      </c>
      <c r="G180">
        <f t="shared" si="36"/>
        <v>1</v>
      </c>
      <c r="I180" s="25">
        <f t="shared" si="41"/>
        <v>0.33333333333333331</v>
      </c>
      <c r="J180" s="7">
        <f>+IFR!AD180</f>
        <v>1.6666666666666668E-3</v>
      </c>
      <c r="K180" s="15">
        <f t="shared" si="35"/>
        <v>0.95</v>
      </c>
      <c r="L180" s="25">
        <f t="shared" si="42"/>
        <v>0.31666666666666665</v>
      </c>
      <c r="M180" s="15">
        <v>1</v>
      </c>
      <c r="N180" s="15">
        <v>1</v>
      </c>
      <c r="P180" s="25">
        <f t="shared" si="37"/>
        <v>0.31666666666666665</v>
      </c>
      <c r="R180" s="4">
        <f t="shared" si="38"/>
        <v>4.3410611838302346E-5</v>
      </c>
      <c r="T180" s="6">
        <f>+R180*(assessment!$J$279*assessment!$E$3)</f>
        <v>314.8664405388858</v>
      </c>
      <c r="V180" s="7">
        <f>+T180/payroll!F180</f>
        <v>4.1762459314578185E-4</v>
      </c>
      <c r="X180" s="6">
        <f>IF(V180&lt;$X$2,T180, +payroll!F180 * $X$2)</f>
        <v>314.8664405388858</v>
      </c>
      <c r="Z180" s="6">
        <f t="shared" si="39"/>
        <v>0</v>
      </c>
      <c r="AB180">
        <f t="shared" si="40"/>
        <v>1</v>
      </c>
    </row>
    <row r="181" spans="1:28" hidden="1" outlineLevel="1">
      <c r="A181" t="s">
        <v>285</v>
      </c>
      <c r="B181" t="s">
        <v>286</v>
      </c>
      <c r="D181" s="30">
        <v>0</v>
      </c>
      <c r="E181" s="30">
        <v>0</v>
      </c>
      <c r="F181" s="30">
        <v>0</v>
      </c>
      <c r="G181">
        <f t="shared" si="36"/>
        <v>0</v>
      </c>
      <c r="I181" s="25">
        <f t="shared" si="41"/>
        <v>0</v>
      </c>
      <c r="J181" s="7">
        <f>+IFR!AD181</f>
        <v>0</v>
      </c>
      <c r="K181" s="15">
        <f t="shared" si="35"/>
        <v>0.95</v>
      </c>
      <c r="L181" s="25">
        <f t="shared" si="42"/>
        <v>0</v>
      </c>
      <c r="M181" s="15">
        <v>1</v>
      </c>
      <c r="N181" s="15">
        <v>1</v>
      </c>
      <c r="P181" s="25">
        <f t="shared" si="37"/>
        <v>0</v>
      </c>
      <c r="R181" s="4">
        <f t="shared" si="38"/>
        <v>0</v>
      </c>
      <c r="T181" s="6">
        <f>+R181*(assessment!$J$279*assessment!$E$3)</f>
        <v>0</v>
      </c>
      <c r="V181" s="7">
        <f>+T181/payroll!F181</f>
        <v>0</v>
      </c>
      <c r="X181" s="6">
        <f>IF(V181&lt;$X$2,T181, +payroll!F181 * $X$2)</f>
        <v>0</v>
      </c>
      <c r="Z181" s="6">
        <f t="shared" si="39"/>
        <v>0</v>
      </c>
      <c r="AB181" t="e">
        <f t="shared" si="40"/>
        <v>#DIV/0!</v>
      </c>
    </row>
    <row r="182" spans="1:28" hidden="1" outlineLevel="1">
      <c r="A182" t="s">
        <v>287</v>
      </c>
      <c r="B182" t="s">
        <v>288</v>
      </c>
      <c r="D182" s="30">
        <v>0</v>
      </c>
      <c r="E182" s="30">
        <v>0</v>
      </c>
      <c r="F182" s="30">
        <v>1</v>
      </c>
      <c r="G182">
        <f t="shared" si="36"/>
        <v>1</v>
      </c>
      <c r="I182" s="25">
        <f t="shared" si="41"/>
        <v>0.33333333333333331</v>
      </c>
      <c r="J182" s="7">
        <f>+IFR!AD182</f>
        <v>5.0000000000000001E-3</v>
      </c>
      <c r="K182" s="15">
        <f t="shared" si="35"/>
        <v>0.95</v>
      </c>
      <c r="L182" s="25">
        <f t="shared" si="42"/>
        <v>0.31666666666666665</v>
      </c>
      <c r="M182" s="15">
        <v>1</v>
      </c>
      <c r="N182" s="15">
        <v>1</v>
      </c>
      <c r="P182" s="25">
        <f t="shared" si="37"/>
        <v>0.31666666666666665</v>
      </c>
      <c r="R182" s="4">
        <f t="shared" si="38"/>
        <v>4.3410611838302346E-5</v>
      </c>
      <c r="T182" s="6">
        <f>+R182*(assessment!$J$279*assessment!$E$3)</f>
        <v>314.8664405388858</v>
      </c>
      <c r="V182" s="7">
        <f>+T182/payroll!F182</f>
        <v>9.5585138143649962E-5</v>
      </c>
      <c r="X182" s="6">
        <f>IF(V182&lt;$X$2,T182, +payroll!F182 * $X$2)</f>
        <v>314.8664405388858</v>
      </c>
      <c r="Z182" s="6">
        <f t="shared" si="39"/>
        <v>0</v>
      </c>
      <c r="AB182">
        <f t="shared" si="40"/>
        <v>1</v>
      </c>
    </row>
    <row r="183" spans="1:28" hidden="1" outlineLevel="1">
      <c r="A183" t="s">
        <v>289</v>
      </c>
      <c r="B183" t="s">
        <v>290</v>
      </c>
      <c r="D183" s="30">
        <v>0</v>
      </c>
      <c r="E183" s="30">
        <v>0</v>
      </c>
      <c r="F183" s="30">
        <v>0</v>
      </c>
      <c r="G183">
        <f t="shared" si="36"/>
        <v>0</v>
      </c>
      <c r="I183" s="25">
        <f t="shared" si="41"/>
        <v>0</v>
      </c>
      <c r="J183" s="7">
        <f>+IFR!AD183</f>
        <v>0</v>
      </c>
      <c r="K183" s="15">
        <f t="shared" si="35"/>
        <v>0.95</v>
      </c>
      <c r="L183" s="25">
        <f t="shared" si="42"/>
        <v>0</v>
      </c>
      <c r="M183" s="15">
        <v>1</v>
      </c>
      <c r="N183" s="15">
        <v>1</v>
      </c>
      <c r="P183" s="25">
        <f t="shared" si="37"/>
        <v>0</v>
      </c>
      <c r="R183" s="4">
        <f t="shared" si="38"/>
        <v>0</v>
      </c>
      <c r="T183" s="6">
        <f>+R183*(assessment!$J$279*assessment!$E$3)</f>
        <v>0</v>
      </c>
      <c r="V183" s="7">
        <f>+T183/payroll!F183</f>
        <v>0</v>
      </c>
      <c r="X183" s="6">
        <f>IF(V183&lt;$X$2,T183, +payroll!F183 * $X$2)</f>
        <v>0</v>
      </c>
      <c r="Z183" s="6">
        <f t="shared" si="39"/>
        <v>0</v>
      </c>
      <c r="AB183" t="e">
        <f t="shared" si="40"/>
        <v>#DIV/0!</v>
      </c>
    </row>
    <row r="184" spans="1:28" hidden="1" outlineLevel="1">
      <c r="A184" t="s">
        <v>291</v>
      </c>
      <c r="B184" t="s">
        <v>292</v>
      </c>
      <c r="D184" s="30">
        <v>0</v>
      </c>
      <c r="E184" s="30">
        <v>0</v>
      </c>
      <c r="F184" s="30">
        <v>0</v>
      </c>
      <c r="G184">
        <f t="shared" si="36"/>
        <v>0</v>
      </c>
      <c r="I184" s="25">
        <f t="shared" si="41"/>
        <v>0</v>
      </c>
      <c r="J184" s="7">
        <f>+IFR!AD184</f>
        <v>0</v>
      </c>
      <c r="K184" s="15">
        <f t="shared" si="35"/>
        <v>0.95</v>
      </c>
      <c r="L184" s="25">
        <f t="shared" si="42"/>
        <v>0</v>
      </c>
      <c r="M184" s="15">
        <v>1</v>
      </c>
      <c r="N184" s="15">
        <v>1</v>
      </c>
      <c r="P184" s="25">
        <f t="shared" si="37"/>
        <v>0</v>
      </c>
      <c r="R184" s="4">
        <f t="shared" si="38"/>
        <v>0</v>
      </c>
      <c r="T184" s="6">
        <f>+R184*(assessment!$J$279*assessment!$E$3)</f>
        <v>0</v>
      </c>
      <c r="V184" s="7">
        <f>+T184/payroll!F184</f>
        <v>0</v>
      </c>
      <c r="X184" s="6">
        <f>IF(V184&lt;$X$2,T184, +payroll!F184 * $X$2)</f>
        <v>0</v>
      </c>
      <c r="Z184" s="6">
        <f t="shared" si="39"/>
        <v>0</v>
      </c>
      <c r="AB184" t="e">
        <f t="shared" si="40"/>
        <v>#DIV/0!</v>
      </c>
    </row>
    <row r="185" spans="1:28" hidden="1" outlineLevel="1">
      <c r="A185" t="s">
        <v>293</v>
      </c>
      <c r="B185" t="s">
        <v>294</v>
      </c>
      <c r="D185" s="30">
        <v>0</v>
      </c>
      <c r="E185" s="30">
        <v>0</v>
      </c>
      <c r="F185" s="30">
        <v>1</v>
      </c>
      <c r="G185">
        <f t="shared" si="36"/>
        <v>1</v>
      </c>
      <c r="I185" s="25">
        <f t="shared" si="41"/>
        <v>0.33333333333333331</v>
      </c>
      <c r="J185" s="7">
        <f>+IFR!AD185</f>
        <v>5.0000000000000001E-3</v>
      </c>
      <c r="K185" s="15">
        <f t="shared" si="35"/>
        <v>0.95</v>
      </c>
      <c r="L185" s="25">
        <f t="shared" si="42"/>
        <v>0.31666666666666665</v>
      </c>
      <c r="M185" s="15">
        <v>1</v>
      </c>
      <c r="N185" s="15">
        <v>1</v>
      </c>
      <c r="P185" s="25">
        <f t="shared" si="37"/>
        <v>0.31666666666666665</v>
      </c>
      <c r="R185" s="4">
        <f t="shared" si="38"/>
        <v>4.3410611838302346E-5</v>
      </c>
      <c r="T185" s="6">
        <f>+R185*(assessment!$J$279*assessment!$E$3)</f>
        <v>314.8664405388858</v>
      </c>
      <c r="V185" s="7">
        <f>+T185/payroll!F185</f>
        <v>2.5179353118896656E-4</v>
      </c>
      <c r="X185" s="6">
        <f>IF(V185&lt;$X$2,T185, +payroll!F185 * $X$2)</f>
        <v>314.8664405388858</v>
      </c>
      <c r="Z185" s="6">
        <f t="shared" si="39"/>
        <v>0</v>
      </c>
      <c r="AB185">
        <f t="shared" si="40"/>
        <v>1</v>
      </c>
    </row>
    <row r="186" spans="1:28" hidden="1" outlineLevel="1">
      <c r="A186" t="s">
        <v>295</v>
      </c>
      <c r="B186" t="s">
        <v>296</v>
      </c>
      <c r="D186" s="30">
        <v>0</v>
      </c>
      <c r="E186" s="30">
        <v>0</v>
      </c>
      <c r="F186" s="30">
        <v>1</v>
      </c>
      <c r="G186">
        <f t="shared" si="36"/>
        <v>1</v>
      </c>
      <c r="I186" s="25">
        <f t="shared" si="41"/>
        <v>0.33333333333333331</v>
      </c>
      <c r="J186" s="7">
        <f>+IFR!AD186</f>
        <v>5.0000000000000001E-3</v>
      </c>
      <c r="K186" s="15">
        <f t="shared" si="35"/>
        <v>0.95</v>
      </c>
      <c r="L186" s="25">
        <f t="shared" si="42"/>
        <v>0.31666666666666665</v>
      </c>
      <c r="M186" s="15">
        <v>1</v>
      </c>
      <c r="N186" s="15">
        <v>1</v>
      </c>
      <c r="P186" s="25">
        <f t="shared" si="37"/>
        <v>0.31666666666666665</v>
      </c>
      <c r="R186" s="4">
        <f t="shared" si="38"/>
        <v>4.3410611838302346E-5</v>
      </c>
      <c r="T186" s="6">
        <f>+R186*(assessment!$J$279*assessment!$E$3)</f>
        <v>314.8664405388858</v>
      </c>
      <c r="V186" s="7">
        <f>+T186/payroll!F186</f>
        <v>2.0896825909374792E-4</v>
      </c>
      <c r="X186" s="6">
        <f>IF(V186&lt;$X$2,T186, +payroll!F186 * $X$2)</f>
        <v>314.8664405388858</v>
      </c>
      <c r="Z186" s="6">
        <f t="shared" si="39"/>
        <v>0</v>
      </c>
      <c r="AB186">
        <f t="shared" si="40"/>
        <v>1</v>
      </c>
    </row>
    <row r="187" spans="1:28" hidden="1" outlineLevel="1">
      <c r="A187" t="s">
        <v>297</v>
      </c>
      <c r="B187" t="s">
        <v>298</v>
      </c>
      <c r="D187" s="30">
        <v>0</v>
      </c>
      <c r="E187" s="30">
        <v>0</v>
      </c>
      <c r="F187" s="30">
        <v>0</v>
      </c>
      <c r="G187">
        <f t="shared" si="36"/>
        <v>0</v>
      </c>
      <c r="I187" s="25">
        <f t="shared" si="41"/>
        <v>0</v>
      </c>
      <c r="J187" s="7">
        <f>+IFR!AD187</f>
        <v>0</v>
      </c>
      <c r="K187" s="15">
        <f t="shared" si="35"/>
        <v>0.95</v>
      </c>
      <c r="L187" s="25">
        <f t="shared" si="42"/>
        <v>0</v>
      </c>
      <c r="M187" s="15">
        <v>1</v>
      </c>
      <c r="N187" s="15">
        <v>1</v>
      </c>
      <c r="P187" s="25">
        <f t="shared" si="37"/>
        <v>0</v>
      </c>
      <c r="R187" s="4">
        <f t="shared" si="38"/>
        <v>0</v>
      </c>
      <c r="T187" s="6">
        <f>+R187*(assessment!$J$279*assessment!$E$3)</f>
        <v>0</v>
      </c>
      <c r="V187" s="7">
        <f>+T187/payroll!F187</f>
        <v>0</v>
      </c>
      <c r="X187" s="6">
        <f>IF(V187&lt;$X$2,T187, +payroll!F187 * $X$2)</f>
        <v>0</v>
      </c>
      <c r="Z187" s="6">
        <f t="shared" si="39"/>
        <v>0</v>
      </c>
      <c r="AB187" t="e">
        <f t="shared" si="40"/>
        <v>#DIV/0!</v>
      </c>
    </row>
    <row r="188" spans="1:28" hidden="1" outlineLevel="1">
      <c r="A188" t="s">
        <v>299</v>
      </c>
      <c r="B188" t="s">
        <v>300</v>
      </c>
      <c r="D188" s="30">
        <v>0</v>
      </c>
      <c r="E188" s="30">
        <v>1</v>
      </c>
      <c r="F188" s="30">
        <v>0</v>
      </c>
      <c r="G188">
        <f t="shared" si="36"/>
        <v>1</v>
      </c>
      <c r="I188" s="25">
        <f t="shared" si="41"/>
        <v>0.33333333333333331</v>
      </c>
      <c r="J188" s="7">
        <f>+IFR!AD188</f>
        <v>3.3333333333333335E-3</v>
      </c>
      <c r="K188" s="15">
        <f t="shared" si="35"/>
        <v>0.95</v>
      </c>
      <c r="L188" s="25">
        <f t="shared" si="42"/>
        <v>0.31666666666666665</v>
      </c>
      <c r="M188" s="15">
        <v>1</v>
      </c>
      <c r="N188" s="15">
        <v>1</v>
      </c>
      <c r="P188" s="25">
        <f t="shared" si="37"/>
        <v>0.31666666666666665</v>
      </c>
      <c r="R188" s="4">
        <f t="shared" si="38"/>
        <v>4.3410611838302346E-5</v>
      </c>
      <c r="T188" s="6">
        <f>+R188*(assessment!$J$279*assessment!$E$3)</f>
        <v>314.8664405388858</v>
      </c>
      <c r="V188" s="7">
        <f>+T188/payroll!F188</f>
        <v>5.8148442877559701E-4</v>
      </c>
      <c r="X188" s="6">
        <f>IF(V188&lt;$X$2,T188, +payroll!F188 * $X$2)</f>
        <v>314.8664405388858</v>
      </c>
      <c r="Z188" s="6">
        <f t="shared" si="39"/>
        <v>0</v>
      </c>
      <c r="AB188">
        <f t="shared" si="40"/>
        <v>1</v>
      </c>
    </row>
    <row r="189" spans="1:28" hidden="1" outlineLevel="1">
      <c r="A189" t="s">
        <v>301</v>
      </c>
      <c r="B189" t="s">
        <v>302</v>
      </c>
      <c r="D189" s="30">
        <v>0</v>
      </c>
      <c r="E189" s="30">
        <v>0</v>
      </c>
      <c r="F189" s="30">
        <v>0</v>
      </c>
      <c r="G189">
        <f t="shared" si="36"/>
        <v>0</v>
      </c>
      <c r="I189" s="25">
        <f t="shared" si="41"/>
        <v>0</v>
      </c>
      <c r="J189" s="7">
        <f>+IFR!AD189</f>
        <v>0</v>
      </c>
      <c r="K189" s="15">
        <f t="shared" si="35"/>
        <v>0.95</v>
      </c>
      <c r="L189" s="25">
        <f t="shared" si="42"/>
        <v>0</v>
      </c>
      <c r="M189" s="15">
        <v>1</v>
      </c>
      <c r="N189" s="15">
        <v>1</v>
      </c>
      <c r="P189" s="25">
        <f t="shared" si="37"/>
        <v>0</v>
      </c>
      <c r="R189" s="4">
        <f t="shared" si="38"/>
        <v>0</v>
      </c>
      <c r="T189" s="6">
        <f>+R189*(assessment!$J$279*assessment!$E$3)</f>
        <v>0</v>
      </c>
      <c r="V189" s="7">
        <f>+T189/payroll!F189</f>
        <v>0</v>
      </c>
      <c r="X189" s="6">
        <f>IF(V189&lt;$X$2,T189, +payroll!F189 * $X$2)</f>
        <v>0</v>
      </c>
      <c r="Z189" s="6">
        <f t="shared" si="39"/>
        <v>0</v>
      </c>
      <c r="AB189" t="e">
        <f t="shared" si="40"/>
        <v>#DIV/0!</v>
      </c>
    </row>
    <row r="190" spans="1:28" hidden="1" outlineLevel="1">
      <c r="A190" t="s">
        <v>303</v>
      </c>
      <c r="B190" t="s">
        <v>304</v>
      </c>
      <c r="D190" s="30">
        <v>12</v>
      </c>
      <c r="E190" s="30">
        <v>9</v>
      </c>
      <c r="F190" s="30">
        <v>12</v>
      </c>
      <c r="G190">
        <f t="shared" si="36"/>
        <v>33</v>
      </c>
      <c r="I190" s="25">
        <f t="shared" si="41"/>
        <v>11</v>
      </c>
      <c r="J190" s="7">
        <f>+IFR!AD190</f>
        <v>1.3476715985752475E-2</v>
      </c>
      <c r="K190" s="15">
        <f t="shared" si="35"/>
        <v>0.95</v>
      </c>
      <c r="L190" s="25">
        <f t="shared" si="42"/>
        <v>10.45</v>
      </c>
      <c r="M190" s="15">
        <v>1</v>
      </c>
      <c r="N190" s="15">
        <v>1</v>
      </c>
      <c r="P190" s="25">
        <f t="shared" si="37"/>
        <v>10.45</v>
      </c>
      <c r="R190" s="4">
        <f t="shared" si="38"/>
        <v>1.4325501906639773E-3</v>
      </c>
      <c r="T190" s="6">
        <f>+R190*(assessment!$J$279*assessment!$E$3)</f>
        <v>10390.59253778323</v>
      </c>
      <c r="V190" s="7">
        <f>+T190/payroll!F190</f>
        <v>3.2400295549557892E-4</v>
      </c>
      <c r="X190" s="6">
        <f>IF(V190&lt;$X$2,T190, +payroll!F190 * $X$2)</f>
        <v>10390.59253778323</v>
      </c>
      <c r="Z190" s="6">
        <f t="shared" si="39"/>
        <v>0</v>
      </c>
      <c r="AB190">
        <f t="shared" si="40"/>
        <v>1</v>
      </c>
    </row>
    <row r="191" spans="1:28" hidden="1" outlineLevel="1">
      <c r="A191" t="s">
        <v>305</v>
      </c>
      <c r="B191" t="s">
        <v>306</v>
      </c>
      <c r="D191" s="30">
        <v>0</v>
      </c>
      <c r="E191" s="30">
        <v>0</v>
      </c>
      <c r="F191" s="30">
        <v>1</v>
      </c>
      <c r="G191">
        <f t="shared" si="36"/>
        <v>1</v>
      </c>
      <c r="I191" s="25">
        <f t="shared" si="41"/>
        <v>0.33333333333333331</v>
      </c>
      <c r="J191" s="7">
        <f>+IFR!AD191</f>
        <v>5.0000000000000001E-3</v>
      </c>
      <c r="K191" s="15">
        <f t="shared" si="35"/>
        <v>0.95</v>
      </c>
      <c r="L191" s="25">
        <f t="shared" si="42"/>
        <v>0.31666666666666665</v>
      </c>
      <c r="M191" s="15">
        <v>1</v>
      </c>
      <c r="N191" s="15">
        <v>1</v>
      </c>
      <c r="P191" s="25">
        <f t="shared" si="37"/>
        <v>0.31666666666666665</v>
      </c>
      <c r="R191" s="4">
        <f t="shared" si="38"/>
        <v>4.3410611838302346E-5</v>
      </c>
      <c r="T191" s="6">
        <f>+R191*(assessment!$J$279*assessment!$E$3)</f>
        <v>314.8664405388858</v>
      </c>
      <c r="V191" s="7">
        <f>+T191/payroll!F191</f>
        <v>6.8229440412047283E-4</v>
      </c>
      <c r="X191" s="6">
        <f>IF(V191&lt;$X$2,T191, +payroll!F191 * $X$2)</f>
        <v>314.8664405388858</v>
      </c>
      <c r="Z191" s="6">
        <f t="shared" si="39"/>
        <v>0</v>
      </c>
      <c r="AB191">
        <f t="shared" si="40"/>
        <v>1</v>
      </c>
    </row>
    <row r="192" spans="1:28" hidden="1" outlineLevel="1">
      <c r="A192" t="s">
        <v>307</v>
      </c>
      <c r="B192" t="s">
        <v>308</v>
      </c>
      <c r="D192" s="30">
        <v>0</v>
      </c>
      <c r="E192" s="30">
        <v>0</v>
      </c>
      <c r="F192" s="30">
        <v>0</v>
      </c>
      <c r="G192">
        <f t="shared" si="36"/>
        <v>0</v>
      </c>
      <c r="I192" s="25">
        <f t="shared" si="41"/>
        <v>0</v>
      </c>
      <c r="J192" s="7">
        <f>+IFR!AD192</f>
        <v>0</v>
      </c>
      <c r="K192" s="15">
        <f t="shared" si="35"/>
        <v>0.95</v>
      </c>
      <c r="L192" s="25">
        <f t="shared" si="42"/>
        <v>0</v>
      </c>
      <c r="M192" s="15">
        <v>1</v>
      </c>
      <c r="N192" s="15">
        <v>1</v>
      </c>
      <c r="P192" s="25">
        <f t="shared" si="37"/>
        <v>0</v>
      </c>
      <c r="R192" s="4">
        <f t="shared" si="38"/>
        <v>0</v>
      </c>
      <c r="T192" s="6">
        <f>+R192*(assessment!$J$279*assessment!$E$3)</f>
        <v>0</v>
      </c>
      <c r="V192" s="7">
        <f>+T192/payroll!F192</f>
        <v>0</v>
      </c>
      <c r="X192" s="6">
        <f>IF(V192&lt;$X$2,T192, +payroll!F192 * $X$2)</f>
        <v>0</v>
      </c>
      <c r="Z192" s="6">
        <f t="shared" si="39"/>
        <v>0</v>
      </c>
      <c r="AB192" t="e">
        <f t="shared" si="40"/>
        <v>#DIV/0!</v>
      </c>
    </row>
    <row r="193" spans="1:28" hidden="1" outlineLevel="1">
      <c r="A193" t="s">
        <v>309</v>
      </c>
      <c r="B193" t="s">
        <v>310</v>
      </c>
      <c r="D193" s="30">
        <v>3</v>
      </c>
      <c r="E193" s="30">
        <v>0</v>
      </c>
      <c r="F193" s="30">
        <v>1</v>
      </c>
      <c r="G193">
        <f t="shared" si="36"/>
        <v>4</v>
      </c>
      <c r="I193" s="25">
        <f t="shared" si="41"/>
        <v>1.3333333333333333</v>
      </c>
      <c r="J193" s="7">
        <f>+IFR!AD193</f>
        <v>0.01</v>
      </c>
      <c r="K193" s="15">
        <f t="shared" si="35"/>
        <v>0.95</v>
      </c>
      <c r="L193" s="25">
        <f t="shared" si="42"/>
        <v>1.2666666666666666</v>
      </c>
      <c r="M193" s="15">
        <v>1</v>
      </c>
      <c r="N193" s="15">
        <v>1</v>
      </c>
      <c r="P193" s="25">
        <f t="shared" si="37"/>
        <v>1.2666666666666666</v>
      </c>
      <c r="R193" s="4">
        <f t="shared" si="38"/>
        <v>1.7364244735320938E-4</v>
      </c>
      <c r="T193" s="6">
        <f>+R193*(assessment!$J$279*assessment!$E$3)</f>
        <v>1259.4657621555432</v>
      </c>
      <c r="V193" s="7">
        <f>+T193/payroll!F193</f>
        <v>1.6879867262821386E-3</v>
      </c>
      <c r="X193" s="6">
        <f>IF(V193&lt;$X$2,T193, +payroll!F193 * $X$2)</f>
        <v>1259.4657621555432</v>
      </c>
      <c r="Z193" s="6">
        <f t="shared" si="39"/>
        <v>0</v>
      </c>
      <c r="AB193">
        <f t="shared" si="40"/>
        <v>1</v>
      </c>
    </row>
    <row r="194" spans="1:28" hidden="1" outlineLevel="1">
      <c r="A194" t="s">
        <v>311</v>
      </c>
      <c r="B194" t="s">
        <v>312</v>
      </c>
      <c r="D194" s="30">
        <v>2</v>
      </c>
      <c r="E194" s="30">
        <v>4</v>
      </c>
      <c r="F194" s="30">
        <v>3</v>
      </c>
      <c r="G194">
        <f t="shared" si="36"/>
        <v>9</v>
      </c>
      <c r="I194" s="25">
        <f t="shared" si="41"/>
        <v>3</v>
      </c>
      <c r="J194" s="7">
        <f>+IFR!AD194</f>
        <v>1.4647143636505338E-2</v>
      </c>
      <c r="K194" s="15">
        <f t="shared" si="35"/>
        <v>0.95</v>
      </c>
      <c r="L194" s="25">
        <f t="shared" si="42"/>
        <v>2.8499999999999996</v>
      </c>
      <c r="M194" s="15">
        <v>1</v>
      </c>
      <c r="N194" s="15">
        <v>1</v>
      </c>
      <c r="P194" s="25">
        <f t="shared" si="37"/>
        <v>2.8499999999999996</v>
      </c>
      <c r="R194" s="4">
        <f t="shared" si="38"/>
        <v>3.9069550654472108E-4</v>
      </c>
      <c r="T194" s="6">
        <f>+R194*(assessment!$J$279*assessment!$E$3)</f>
        <v>2833.7979648499718</v>
      </c>
      <c r="V194" s="7">
        <f>+T194/payroll!F194</f>
        <v>3.1066039364249863E-4</v>
      </c>
      <c r="X194" s="6">
        <f>IF(V194&lt;$X$2,T194, +payroll!F194 * $X$2)</f>
        <v>2833.7979648499718</v>
      </c>
      <c r="Z194" s="6">
        <f t="shared" si="39"/>
        <v>0</v>
      </c>
      <c r="AB194">
        <f t="shared" si="40"/>
        <v>1</v>
      </c>
    </row>
    <row r="195" spans="1:28" hidden="1" outlineLevel="1">
      <c r="A195" t="s">
        <v>313</v>
      </c>
      <c r="B195" t="s">
        <v>314</v>
      </c>
      <c r="D195" s="30">
        <v>0</v>
      </c>
      <c r="E195" s="30">
        <v>1</v>
      </c>
      <c r="F195" s="30">
        <v>1</v>
      </c>
      <c r="G195">
        <f t="shared" si="36"/>
        <v>2</v>
      </c>
      <c r="I195" s="25">
        <f t="shared" si="41"/>
        <v>0.66666666666666663</v>
      </c>
      <c r="J195" s="7">
        <f>+IFR!AD195</f>
        <v>8.3333333333333332E-3</v>
      </c>
      <c r="K195" s="15">
        <f t="shared" si="35"/>
        <v>0.95</v>
      </c>
      <c r="L195" s="25">
        <f t="shared" si="42"/>
        <v>0.6333333333333333</v>
      </c>
      <c r="M195" s="15">
        <v>1</v>
      </c>
      <c r="N195" s="15">
        <v>1</v>
      </c>
      <c r="P195" s="25">
        <f t="shared" si="37"/>
        <v>0.6333333333333333</v>
      </c>
      <c r="R195" s="4">
        <f t="shared" si="38"/>
        <v>8.6821223676604691E-5</v>
      </c>
      <c r="T195" s="6">
        <f>+R195*(assessment!$J$279*assessment!$E$3)</f>
        <v>629.73288107777159</v>
      </c>
      <c r="V195" s="7">
        <f>+T195/payroll!F195</f>
        <v>7.776907676759065E-4</v>
      </c>
      <c r="X195" s="6">
        <f>IF(V195&lt;$X$2,T195, +payroll!F195 * $X$2)</f>
        <v>629.73288107777159</v>
      </c>
      <c r="Z195" s="6">
        <f t="shared" si="39"/>
        <v>0</v>
      </c>
      <c r="AB195">
        <f t="shared" si="40"/>
        <v>1</v>
      </c>
    </row>
    <row r="196" spans="1:28" hidden="1" outlineLevel="1">
      <c r="A196" t="s">
        <v>315</v>
      </c>
      <c r="B196" t="s">
        <v>316</v>
      </c>
      <c r="D196" s="30">
        <v>0</v>
      </c>
      <c r="E196" s="30">
        <v>0</v>
      </c>
      <c r="F196" s="30">
        <v>0</v>
      </c>
      <c r="G196">
        <f t="shared" si="36"/>
        <v>0</v>
      </c>
      <c r="I196" s="25">
        <f t="shared" si="41"/>
        <v>0</v>
      </c>
      <c r="J196" s="7">
        <f>+IFR!AD196</f>
        <v>0</v>
      </c>
      <c r="K196" s="15">
        <f t="shared" si="35"/>
        <v>0.95</v>
      </c>
      <c r="L196" s="25">
        <f t="shared" si="42"/>
        <v>0</v>
      </c>
      <c r="M196" s="15">
        <v>1</v>
      </c>
      <c r="N196" s="15">
        <v>1</v>
      </c>
      <c r="P196" s="25">
        <f t="shared" si="37"/>
        <v>0</v>
      </c>
      <c r="R196" s="4">
        <f t="shared" si="38"/>
        <v>0</v>
      </c>
      <c r="T196" s="6">
        <f>+R196*(assessment!$J$279*assessment!$E$3)</f>
        <v>0</v>
      </c>
      <c r="V196" s="7">
        <f>+T196/payroll!F196</f>
        <v>0</v>
      </c>
      <c r="X196" s="6">
        <f>IF(V196&lt;$X$2,T196, +payroll!F196 * $X$2)</f>
        <v>0</v>
      </c>
      <c r="Z196" s="6">
        <f t="shared" si="39"/>
        <v>0</v>
      </c>
      <c r="AB196" t="e">
        <f t="shared" si="40"/>
        <v>#DIV/0!</v>
      </c>
    </row>
    <row r="197" spans="1:28" hidden="1" outlineLevel="1">
      <c r="A197" t="s">
        <v>317</v>
      </c>
      <c r="B197" t="s">
        <v>318</v>
      </c>
      <c r="D197" s="30">
        <v>0</v>
      </c>
      <c r="E197" s="30">
        <v>4</v>
      </c>
      <c r="F197" s="30">
        <v>0</v>
      </c>
      <c r="G197">
        <f t="shared" si="36"/>
        <v>4</v>
      </c>
      <c r="I197" s="25">
        <f t="shared" si="41"/>
        <v>1.3333333333333333</v>
      </c>
      <c r="J197" s="7">
        <f>+IFR!AD197</f>
        <v>1.3333333333333334E-2</v>
      </c>
      <c r="K197" s="15">
        <f t="shared" ref="K197:K260" si="43">IF(+J197&lt;$E$272,$I$272,IF(J197&gt;$E$274,$I$274,$I$273))</f>
        <v>0.95</v>
      </c>
      <c r="L197" s="25">
        <f t="shared" si="42"/>
        <v>1.2666666666666666</v>
      </c>
      <c r="M197" s="15">
        <v>1</v>
      </c>
      <c r="N197" s="15">
        <v>1</v>
      </c>
      <c r="P197" s="25">
        <f t="shared" si="37"/>
        <v>1.2666666666666666</v>
      </c>
      <c r="R197" s="4">
        <f t="shared" si="38"/>
        <v>1.7364244735320938E-4</v>
      </c>
      <c r="T197" s="6">
        <f>+R197*(assessment!$J$279*assessment!$E$3)</f>
        <v>1259.4657621555432</v>
      </c>
      <c r="V197" s="7">
        <f>+T197/payroll!F197</f>
        <v>1.4862208554501655E-3</v>
      </c>
      <c r="X197" s="6">
        <f>IF(V197&lt;$X$2,T197, +payroll!F197 * $X$2)</f>
        <v>1259.4657621555432</v>
      </c>
      <c r="Z197" s="6">
        <f t="shared" si="39"/>
        <v>0</v>
      </c>
      <c r="AB197">
        <f t="shared" si="40"/>
        <v>1</v>
      </c>
    </row>
    <row r="198" spans="1:28" hidden="1" outlineLevel="1">
      <c r="A198" t="s">
        <v>319</v>
      </c>
      <c r="B198" t="s">
        <v>320</v>
      </c>
      <c r="D198" s="30">
        <v>0</v>
      </c>
      <c r="E198" s="30">
        <v>0</v>
      </c>
      <c r="F198" s="30">
        <v>0</v>
      </c>
      <c r="G198">
        <f t="shared" si="36"/>
        <v>0</v>
      </c>
      <c r="I198" s="25">
        <f t="shared" si="41"/>
        <v>0</v>
      </c>
      <c r="J198" s="7">
        <f>+IFR!AD198</f>
        <v>0</v>
      </c>
      <c r="K198" s="15">
        <f t="shared" si="43"/>
        <v>0.95</v>
      </c>
      <c r="L198" s="25">
        <f t="shared" si="42"/>
        <v>0</v>
      </c>
      <c r="M198" s="15">
        <v>1</v>
      </c>
      <c r="N198" s="15">
        <v>1</v>
      </c>
      <c r="P198" s="25">
        <f t="shared" si="37"/>
        <v>0</v>
      </c>
      <c r="R198" s="4">
        <f t="shared" si="38"/>
        <v>0</v>
      </c>
      <c r="T198" s="6">
        <f>+R198*(assessment!$J$279*assessment!$E$3)</f>
        <v>0</v>
      </c>
      <c r="V198" s="7">
        <f>+T198/payroll!F198</f>
        <v>0</v>
      </c>
      <c r="X198" s="6">
        <f>IF(V198&lt;$X$2,T198, +payroll!F198 * $X$2)</f>
        <v>0</v>
      </c>
      <c r="Z198" s="6">
        <f t="shared" si="39"/>
        <v>0</v>
      </c>
      <c r="AB198" t="e">
        <f t="shared" si="40"/>
        <v>#DIV/0!</v>
      </c>
    </row>
    <row r="199" spans="1:28" hidden="1" outlineLevel="1">
      <c r="A199" t="s">
        <v>321</v>
      </c>
      <c r="B199" t="s">
        <v>322</v>
      </c>
      <c r="D199" s="30">
        <v>1</v>
      </c>
      <c r="E199" s="30">
        <v>0</v>
      </c>
      <c r="F199" s="30">
        <v>0</v>
      </c>
      <c r="G199">
        <f t="shared" si="36"/>
        <v>1</v>
      </c>
      <c r="I199" s="25">
        <f t="shared" si="41"/>
        <v>0.33333333333333331</v>
      </c>
      <c r="J199" s="7">
        <f>+IFR!AD199</f>
        <v>1.6666666666666668E-3</v>
      </c>
      <c r="K199" s="15">
        <f t="shared" si="43"/>
        <v>0.95</v>
      </c>
      <c r="L199" s="25">
        <f t="shared" si="42"/>
        <v>0.31666666666666665</v>
      </c>
      <c r="M199" s="15">
        <v>1</v>
      </c>
      <c r="N199" s="15">
        <v>1</v>
      </c>
      <c r="P199" s="25">
        <f t="shared" si="37"/>
        <v>0.31666666666666665</v>
      </c>
      <c r="R199" s="4">
        <f t="shared" si="38"/>
        <v>4.3410611838302346E-5</v>
      </c>
      <c r="T199" s="6">
        <f>+R199*(assessment!$J$279*assessment!$E$3)</f>
        <v>314.8664405388858</v>
      </c>
      <c r="V199" s="7">
        <f>+T199/payroll!F199</f>
        <v>8.866494599036026E-4</v>
      </c>
      <c r="X199" s="6">
        <f>IF(V199&lt;$X$2,T199, +payroll!F199 * $X$2)</f>
        <v>314.8664405388858</v>
      </c>
      <c r="Z199" s="6">
        <f t="shared" si="39"/>
        <v>0</v>
      </c>
      <c r="AB199">
        <f t="shared" si="40"/>
        <v>1</v>
      </c>
    </row>
    <row r="200" spans="1:28" hidden="1" outlineLevel="1">
      <c r="A200" t="s">
        <v>323</v>
      </c>
      <c r="B200" t="s">
        <v>324</v>
      </c>
      <c r="D200" s="30">
        <v>0</v>
      </c>
      <c r="E200" s="30">
        <v>0</v>
      </c>
      <c r="F200" s="30">
        <v>0</v>
      </c>
      <c r="G200">
        <f t="shared" si="36"/>
        <v>0</v>
      </c>
      <c r="I200" s="25">
        <f t="shared" si="41"/>
        <v>0</v>
      </c>
      <c r="J200" s="7">
        <f>+IFR!AD200</f>
        <v>0</v>
      </c>
      <c r="K200" s="15">
        <f t="shared" si="43"/>
        <v>0.95</v>
      </c>
      <c r="L200" s="25">
        <f t="shared" si="42"/>
        <v>0</v>
      </c>
      <c r="M200" s="15">
        <v>1</v>
      </c>
      <c r="N200" s="15">
        <v>1</v>
      </c>
      <c r="P200" s="25">
        <f t="shared" si="37"/>
        <v>0</v>
      </c>
      <c r="R200" s="4">
        <f t="shared" si="38"/>
        <v>0</v>
      </c>
      <c r="T200" s="6">
        <f>+R200*(assessment!$J$279*assessment!$E$3)</f>
        <v>0</v>
      </c>
      <c r="V200" s="7">
        <f>+T200/payroll!F200</f>
        <v>0</v>
      </c>
      <c r="X200" s="6">
        <f>IF(V200&lt;$X$2,T200, +payroll!F200 * $X$2)</f>
        <v>0</v>
      </c>
      <c r="Z200" s="6">
        <f t="shared" si="39"/>
        <v>0</v>
      </c>
      <c r="AB200" t="e">
        <f t="shared" si="40"/>
        <v>#DIV/0!</v>
      </c>
    </row>
    <row r="201" spans="1:28" hidden="1" outlineLevel="1">
      <c r="A201" t="s">
        <v>325</v>
      </c>
      <c r="B201" t="s">
        <v>326</v>
      </c>
      <c r="D201" s="30">
        <v>0</v>
      </c>
      <c r="E201" s="30">
        <v>0</v>
      </c>
      <c r="F201" s="30">
        <v>0</v>
      </c>
      <c r="G201">
        <f t="shared" si="36"/>
        <v>0</v>
      </c>
      <c r="I201" s="25">
        <f t="shared" si="41"/>
        <v>0</v>
      </c>
      <c r="J201" s="7">
        <f>+IFR!AD201</f>
        <v>0</v>
      </c>
      <c r="K201" s="15">
        <f t="shared" si="43"/>
        <v>0.95</v>
      </c>
      <c r="L201" s="25">
        <f t="shared" si="42"/>
        <v>0</v>
      </c>
      <c r="M201" s="15">
        <v>1</v>
      </c>
      <c r="N201" s="15">
        <v>1</v>
      </c>
      <c r="P201" s="25">
        <f t="shared" si="37"/>
        <v>0</v>
      </c>
      <c r="R201" s="4">
        <f t="shared" si="38"/>
        <v>0</v>
      </c>
      <c r="T201" s="6">
        <f>+R201*(assessment!$J$279*assessment!$E$3)</f>
        <v>0</v>
      </c>
      <c r="V201" s="7">
        <f>+T201/payroll!F201</f>
        <v>0</v>
      </c>
      <c r="X201" s="6">
        <f>IF(V201&lt;$X$2,T201, +payroll!F201 * $X$2)</f>
        <v>0</v>
      </c>
      <c r="Z201" s="6">
        <f t="shared" si="39"/>
        <v>0</v>
      </c>
      <c r="AB201" t="e">
        <f t="shared" si="40"/>
        <v>#DIV/0!</v>
      </c>
    </row>
    <row r="202" spans="1:28" hidden="1" outlineLevel="1">
      <c r="A202" t="s">
        <v>327</v>
      </c>
      <c r="B202" t="s">
        <v>328</v>
      </c>
      <c r="D202" s="30">
        <v>0</v>
      </c>
      <c r="E202" s="30">
        <v>0</v>
      </c>
      <c r="F202" s="30">
        <v>0</v>
      </c>
      <c r="G202">
        <f t="shared" si="36"/>
        <v>0</v>
      </c>
      <c r="I202" s="25">
        <f t="shared" si="41"/>
        <v>0</v>
      </c>
      <c r="J202" s="7">
        <f>+IFR!AD202</f>
        <v>0</v>
      </c>
      <c r="K202" s="15">
        <f t="shared" si="43"/>
        <v>0.95</v>
      </c>
      <c r="L202" s="25">
        <f t="shared" si="42"/>
        <v>0</v>
      </c>
      <c r="M202" s="15">
        <v>1</v>
      </c>
      <c r="N202" s="15">
        <v>1</v>
      </c>
      <c r="P202" s="25">
        <f t="shared" si="37"/>
        <v>0</v>
      </c>
      <c r="R202" s="4">
        <f t="shared" si="38"/>
        <v>0</v>
      </c>
      <c r="T202" s="6">
        <f>+R202*(assessment!$J$279*assessment!$E$3)</f>
        <v>0</v>
      </c>
      <c r="V202" s="7">
        <f>+T202/payroll!F202</f>
        <v>0</v>
      </c>
      <c r="X202" s="6">
        <f>IF(V202&lt;$X$2,T202, +payroll!F202 * $X$2)</f>
        <v>0</v>
      </c>
      <c r="Z202" s="6">
        <f t="shared" si="39"/>
        <v>0</v>
      </c>
      <c r="AB202" t="e">
        <f t="shared" si="40"/>
        <v>#DIV/0!</v>
      </c>
    </row>
    <row r="203" spans="1:28" hidden="1" outlineLevel="1">
      <c r="A203" t="s">
        <v>329</v>
      </c>
      <c r="B203" t="s">
        <v>330</v>
      </c>
      <c r="D203" s="30">
        <v>0</v>
      </c>
      <c r="E203" s="30">
        <v>0</v>
      </c>
      <c r="F203" s="30">
        <v>0</v>
      </c>
      <c r="G203">
        <f t="shared" si="36"/>
        <v>0</v>
      </c>
      <c r="I203" s="25">
        <f t="shared" si="41"/>
        <v>0</v>
      </c>
      <c r="J203" s="7">
        <f>+IFR!AD203</f>
        <v>0</v>
      </c>
      <c r="K203" s="15">
        <f t="shared" si="43"/>
        <v>0.95</v>
      </c>
      <c r="L203" s="25">
        <f t="shared" si="42"/>
        <v>0</v>
      </c>
      <c r="M203" s="15">
        <v>1</v>
      </c>
      <c r="N203" s="15">
        <v>1</v>
      </c>
      <c r="P203" s="25">
        <f t="shared" si="37"/>
        <v>0</v>
      </c>
      <c r="R203" s="4">
        <f t="shared" ref="R203:R234" si="44">+P203/$P$269</f>
        <v>0</v>
      </c>
      <c r="T203" s="6">
        <f>+R203*(assessment!$J$279*assessment!$E$3)</f>
        <v>0</v>
      </c>
      <c r="V203" s="7">
        <f>+T203/payroll!F203</f>
        <v>0</v>
      </c>
      <c r="X203" s="6">
        <f>IF(V203&lt;$X$2,T203, +payroll!F203 * $X$2)</f>
        <v>0</v>
      </c>
      <c r="Z203" s="6">
        <f t="shared" si="39"/>
        <v>0</v>
      </c>
      <c r="AB203" t="e">
        <f t="shared" si="40"/>
        <v>#DIV/0!</v>
      </c>
    </row>
    <row r="204" spans="1:28" hidden="1" outlineLevel="1">
      <c r="A204" t="s">
        <v>331</v>
      </c>
      <c r="B204" t="s">
        <v>332</v>
      </c>
      <c r="D204" s="30">
        <v>0</v>
      </c>
      <c r="E204" s="30">
        <v>2</v>
      </c>
      <c r="F204" s="30">
        <v>1</v>
      </c>
      <c r="G204">
        <f t="shared" si="36"/>
        <v>3</v>
      </c>
      <c r="I204" s="25">
        <f t="shared" si="41"/>
        <v>1</v>
      </c>
      <c r="J204" s="7">
        <f>+IFR!AD204</f>
        <v>1.1021685669572992E-2</v>
      </c>
      <c r="K204" s="15">
        <f t="shared" si="43"/>
        <v>0.95</v>
      </c>
      <c r="L204" s="25">
        <f t="shared" si="42"/>
        <v>0.95</v>
      </c>
      <c r="M204" s="15">
        <v>1</v>
      </c>
      <c r="N204" s="15">
        <v>1</v>
      </c>
      <c r="P204" s="25">
        <f t="shared" si="37"/>
        <v>0.95</v>
      </c>
      <c r="R204" s="4">
        <f t="shared" si="44"/>
        <v>1.3023183551490704E-4</v>
      </c>
      <c r="T204" s="6">
        <f>+R204*(assessment!$J$279*assessment!$E$3)</f>
        <v>944.59932161665733</v>
      </c>
      <c r="V204" s="7">
        <f>+T204/payroll!F204</f>
        <v>2.1751933643262929E-4</v>
      </c>
      <c r="X204" s="6">
        <f>IF(V204&lt;$X$2,T204, +payroll!F204 * $X$2)</f>
        <v>944.59932161665733</v>
      </c>
      <c r="Z204" s="6">
        <f t="shared" si="39"/>
        <v>0</v>
      </c>
      <c r="AB204">
        <f t="shared" si="40"/>
        <v>1</v>
      </c>
    </row>
    <row r="205" spans="1:28" hidden="1" outlineLevel="1">
      <c r="A205" t="s">
        <v>333</v>
      </c>
      <c r="B205" t="s">
        <v>334</v>
      </c>
      <c r="D205" s="30">
        <v>0</v>
      </c>
      <c r="E205" s="30">
        <v>0</v>
      </c>
      <c r="F205" s="30">
        <v>0</v>
      </c>
      <c r="G205">
        <f t="shared" si="36"/>
        <v>0</v>
      </c>
      <c r="I205" s="25">
        <f t="shared" si="41"/>
        <v>0</v>
      </c>
      <c r="J205" s="7">
        <f>+IFR!AD205</f>
        <v>0</v>
      </c>
      <c r="K205" s="15">
        <f t="shared" si="43"/>
        <v>0.95</v>
      </c>
      <c r="L205" s="25">
        <f t="shared" si="42"/>
        <v>0</v>
      </c>
      <c r="M205" s="15">
        <v>1</v>
      </c>
      <c r="N205" s="15">
        <v>1</v>
      </c>
      <c r="P205" s="25">
        <f t="shared" si="37"/>
        <v>0</v>
      </c>
      <c r="R205" s="4">
        <f t="shared" si="44"/>
        <v>0</v>
      </c>
      <c r="T205" s="6">
        <f>+R205*(assessment!$J$279*assessment!$E$3)</f>
        <v>0</v>
      </c>
      <c r="V205" s="7">
        <f>+T205/payroll!F205</f>
        <v>0</v>
      </c>
      <c r="X205" s="6">
        <f>IF(V205&lt;$X$2,T205, +payroll!F205 * $X$2)</f>
        <v>0</v>
      </c>
      <c r="Z205" s="6">
        <f t="shared" si="39"/>
        <v>0</v>
      </c>
      <c r="AB205" t="e">
        <f t="shared" si="40"/>
        <v>#DIV/0!</v>
      </c>
    </row>
    <row r="206" spans="1:28" hidden="1" outlineLevel="1">
      <c r="A206" t="s">
        <v>335</v>
      </c>
      <c r="B206" t="s">
        <v>336</v>
      </c>
      <c r="D206" s="30">
        <v>1</v>
      </c>
      <c r="E206" s="30">
        <v>0</v>
      </c>
      <c r="F206" s="30">
        <v>2</v>
      </c>
      <c r="G206">
        <f t="shared" si="36"/>
        <v>3</v>
      </c>
      <c r="I206" s="25">
        <f t="shared" si="41"/>
        <v>1</v>
      </c>
      <c r="J206" s="7">
        <f>+IFR!AD206</f>
        <v>1.1666666666666665E-2</v>
      </c>
      <c r="K206" s="15">
        <f t="shared" si="43"/>
        <v>0.95</v>
      </c>
      <c r="L206" s="25">
        <f t="shared" si="42"/>
        <v>0.95</v>
      </c>
      <c r="M206" s="15">
        <v>1</v>
      </c>
      <c r="N206" s="15">
        <v>1</v>
      </c>
      <c r="P206" s="25">
        <f t="shared" si="37"/>
        <v>0.95</v>
      </c>
      <c r="R206" s="4">
        <f t="shared" si="44"/>
        <v>1.3023183551490704E-4</v>
      </c>
      <c r="T206" s="6">
        <f>+R206*(assessment!$J$279*assessment!$E$3)</f>
        <v>944.59932161665733</v>
      </c>
      <c r="V206" s="7">
        <f>+T206/payroll!F206</f>
        <v>3.3749055917527804E-4</v>
      </c>
      <c r="X206" s="6">
        <f>IF(V206&lt;$X$2,T206, +payroll!F206 * $X$2)</f>
        <v>944.59932161665733</v>
      </c>
      <c r="Z206" s="6">
        <f t="shared" si="39"/>
        <v>0</v>
      </c>
      <c r="AB206">
        <f t="shared" si="40"/>
        <v>1</v>
      </c>
    </row>
    <row r="207" spans="1:28" hidden="1" outlineLevel="1">
      <c r="A207" t="s">
        <v>337</v>
      </c>
      <c r="B207" t="s">
        <v>338</v>
      </c>
      <c r="D207" s="30">
        <v>0</v>
      </c>
      <c r="E207" s="30">
        <v>0</v>
      </c>
      <c r="F207" s="30">
        <v>0</v>
      </c>
      <c r="G207">
        <f t="shared" si="36"/>
        <v>0</v>
      </c>
      <c r="I207" s="25">
        <f t="shared" si="41"/>
        <v>0</v>
      </c>
      <c r="J207" s="7">
        <f>+IFR!AD207</f>
        <v>0</v>
      </c>
      <c r="K207" s="15">
        <f t="shared" si="43"/>
        <v>0.95</v>
      </c>
      <c r="L207" s="25">
        <f t="shared" si="42"/>
        <v>0</v>
      </c>
      <c r="M207" s="15">
        <v>1</v>
      </c>
      <c r="N207" s="15">
        <v>1</v>
      </c>
      <c r="P207" s="25">
        <f t="shared" si="37"/>
        <v>0</v>
      </c>
      <c r="R207" s="4">
        <f t="shared" si="44"/>
        <v>0</v>
      </c>
      <c r="T207" s="6">
        <f>+R207*(assessment!$J$279*assessment!$E$3)</f>
        <v>0</v>
      </c>
      <c r="V207" s="7">
        <f>+T207/payroll!F207</f>
        <v>0</v>
      </c>
      <c r="X207" s="6">
        <f>IF(V207&lt;$X$2,T207, +payroll!F207 * $X$2)</f>
        <v>0</v>
      </c>
      <c r="Z207" s="6">
        <f t="shared" si="39"/>
        <v>0</v>
      </c>
      <c r="AB207" t="e">
        <f t="shared" si="40"/>
        <v>#DIV/0!</v>
      </c>
    </row>
    <row r="208" spans="1:28" hidden="1" outlineLevel="1">
      <c r="A208" t="s">
        <v>339</v>
      </c>
      <c r="B208" t="s">
        <v>340</v>
      </c>
      <c r="D208" s="30">
        <v>0</v>
      </c>
      <c r="E208" s="30">
        <v>0</v>
      </c>
      <c r="F208" s="30">
        <v>0</v>
      </c>
      <c r="G208">
        <f t="shared" si="36"/>
        <v>0</v>
      </c>
      <c r="I208" s="25">
        <f t="shared" si="41"/>
        <v>0</v>
      </c>
      <c r="J208" s="7">
        <f>+IFR!AD208</f>
        <v>0</v>
      </c>
      <c r="K208" s="15">
        <f t="shared" si="43"/>
        <v>0.95</v>
      </c>
      <c r="L208" s="25">
        <f t="shared" si="42"/>
        <v>0</v>
      </c>
      <c r="M208" s="15">
        <v>1</v>
      </c>
      <c r="N208" s="15">
        <v>1</v>
      </c>
      <c r="P208" s="25">
        <f t="shared" si="37"/>
        <v>0</v>
      </c>
      <c r="R208" s="4">
        <f t="shared" si="44"/>
        <v>0</v>
      </c>
      <c r="T208" s="6">
        <f>+R208*(assessment!$J$279*assessment!$E$3)</f>
        <v>0</v>
      </c>
      <c r="V208" s="7">
        <f>+T208/payroll!F208</f>
        <v>0</v>
      </c>
      <c r="X208" s="6">
        <f>IF(V208&lt;$X$2,T208, +payroll!F208 * $X$2)</f>
        <v>0</v>
      </c>
      <c r="Z208" s="6">
        <f t="shared" si="39"/>
        <v>0</v>
      </c>
      <c r="AB208" t="e">
        <f t="shared" si="40"/>
        <v>#DIV/0!</v>
      </c>
    </row>
    <row r="209" spans="1:28" hidden="1" outlineLevel="1">
      <c r="A209" t="s">
        <v>519</v>
      </c>
      <c r="B209" t="s">
        <v>517</v>
      </c>
      <c r="D209" s="30">
        <v>0</v>
      </c>
      <c r="E209" s="30">
        <v>0</v>
      </c>
      <c r="F209" s="30">
        <v>0</v>
      </c>
      <c r="G209">
        <f>SUM(D209:F209)</f>
        <v>0</v>
      </c>
      <c r="I209" s="25">
        <f>AVERAGE(D209:F209)</f>
        <v>0</v>
      </c>
      <c r="J209" s="7">
        <f>+IFR!AD209</f>
        <v>0</v>
      </c>
      <c r="K209" s="15">
        <f t="shared" si="43"/>
        <v>0.95</v>
      </c>
      <c r="L209" s="25">
        <f>+I209*K209</f>
        <v>0</v>
      </c>
      <c r="M209" s="15">
        <v>1</v>
      </c>
      <c r="N209" s="15">
        <v>1</v>
      </c>
      <c r="P209" s="25">
        <f>+L209*M209*N209</f>
        <v>0</v>
      </c>
      <c r="R209" s="4">
        <f t="shared" si="44"/>
        <v>0</v>
      </c>
      <c r="T209" s="6">
        <f>+R209*(assessment!$J$279*assessment!$E$3)</f>
        <v>0</v>
      </c>
      <c r="V209" s="7">
        <f>+T209/payroll!F209</f>
        <v>0</v>
      </c>
      <c r="X209" s="6">
        <f>IF(V209&lt;$X$2,T209, +payroll!F209 * $X$2)</f>
        <v>0</v>
      </c>
      <c r="Z209" s="6">
        <f>+T209-X209</f>
        <v>0</v>
      </c>
      <c r="AB209" t="e">
        <f>+X209/T209</f>
        <v>#DIV/0!</v>
      </c>
    </row>
    <row r="210" spans="1:28" hidden="1" outlineLevel="1">
      <c r="A210" t="s">
        <v>341</v>
      </c>
      <c r="B210" t="s">
        <v>342</v>
      </c>
      <c r="D210" s="30">
        <v>0</v>
      </c>
      <c r="E210" s="30">
        <v>0</v>
      </c>
      <c r="F210" s="30">
        <v>0</v>
      </c>
      <c r="G210">
        <f t="shared" si="36"/>
        <v>0</v>
      </c>
      <c r="I210" s="25">
        <f t="shared" si="41"/>
        <v>0</v>
      </c>
      <c r="J210" s="7">
        <f>+IFR!AD210</f>
        <v>0</v>
      </c>
      <c r="K210" s="15">
        <f t="shared" si="43"/>
        <v>0.95</v>
      </c>
      <c r="L210" s="25">
        <f t="shared" si="42"/>
        <v>0</v>
      </c>
      <c r="M210" s="15">
        <v>1</v>
      </c>
      <c r="N210" s="15">
        <v>1</v>
      </c>
      <c r="P210" s="25">
        <f t="shared" si="37"/>
        <v>0</v>
      </c>
      <c r="R210" s="4">
        <f t="shared" si="44"/>
        <v>0</v>
      </c>
      <c r="T210" s="6">
        <f>+R210*(assessment!$J$279*assessment!$E$3)</f>
        <v>0</v>
      </c>
      <c r="V210" s="7">
        <f>+T210/payroll!F210</f>
        <v>0</v>
      </c>
      <c r="X210" s="6">
        <f>IF(V210&lt;$X$2,T210, +payroll!F210 * $X$2)</f>
        <v>0</v>
      </c>
      <c r="Z210" s="6">
        <f t="shared" si="39"/>
        <v>0</v>
      </c>
      <c r="AB210" t="e">
        <f t="shared" si="40"/>
        <v>#DIV/0!</v>
      </c>
    </row>
    <row r="211" spans="1:28" hidden="1" outlineLevel="1">
      <c r="A211" t="s">
        <v>343</v>
      </c>
      <c r="B211" t="s">
        <v>344</v>
      </c>
      <c r="D211" s="30">
        <v>0</v>
      </c>
      <c r="E211" s="30">
        <v>2</v>
      </c>
      <c r="F211" s="30">
        <v>0</v>
      </c>
      <c r="G211">
        <f t="shared" si="36"/>
        <v>2</v>
      </c>
      <c r="I211" s="25">
        <f t="shared" si="41"/>
        <v>0.66666666666666663</v>
      </c>
      <c r="J211" s="7">
        <f>+IFR!AD211</f>
        <v>6.6666666666666671E-3</v>
      </c>
      <c r="K211" s="15">
        <f t="shared" si="43"/>
        <v>0.95</v>
      </c>
      <c r="L211" s="25">
        <f t="shared" si="42"/>
        <v>0.6333333333333333</v>
      </c>
      <c r="M211" s="15">
        <v>1</v>
      </c>
      <c r="N211" s="15">
        <v>1</v>
      </c>
      <c r="P211" s="25">
        <f t="shared" si="37"/>
        <v>0.6333333333333333</v>
      </c>
      <c r="R211" s="4">
        <f t="shared" si="44"/>
        <v>8.6821223676604691E-5</v>
      </c>
      <c r="T211" s="6">
        <f>+R211*(assessment!$J$279*assessment!$E$3)</f>
        <v>629.73288107777159</v>
      </c>
      <c r="V211" s="7">
        <f>+T211/payroll!F211</f>
        <v>7.2795478673207006E-4</v>
      </c>
      <c r="X211" s="6">
        <f>IF(V211&lt;$X$2,T211, +payroll!F211 * $X$2)</f>
        <v>629.73288107777159</v>
      </c>
      <c r="Z211" s="6">
        <f t="shared" si="39"/>
        <v>0</v>
      </c>
      <c r="AB211">
        <f t="shared" si="40"/>
        <v>1</v>
      </c>
    </row>
    <row r="212" spans="1:28" hidden="1" outlineLevel="1">
      <c r="A212" t="s">
        <v>345</v>
      </c>
      <c r="B212" t="s">
        <v>346</v>
      </c>
      <c r="D212" s="30">
        <v>0</v>
      </c>
      <c r="E212" s="30">
        <v>0</v>
      </c>
      <c r="F212" s="30">
        <v>0</v>
      </c>
      <c r="G212">
        <f t="shared" si="36"/>
        <v>0</v>
      </c>
      <c r="I212" s="25">
        <f t="shared" si="41"/>
        <v>0</v>
      </c>
      <c r="J212" s="7">
        <f>+IFR!AD212</f>
        <v>0</v>
      </c>
      <c r="K212" s="15">
        <f t="shared" si="43"/>
        <v>0.95</v>
      </c>
      <c r="L212" s="25">
        <f t="shared" si="42"/>
        <v>0</v>
      </c>
      <c r="M212" s="15">
        <v>1</v>
      </c>
      <c r="N212" s="15">
        <v>1</v>
      </c>
      <c r="P212" s="25">
        <f t="shared" si="37"/>
        <v>0</v>
      </c>
      <c r="R212" s="4">
        <f t="shared" si="44"/>
        <v>0</v>
      </c>
      <c r="T212" s="6">
        <f>+R212*(assessment!$J$279*assessment!$E$3)</f>
        <v>0</v>
      </c>
      <c r="V212" s="7">
        <f>+T212/payroll!F212</f>
        <v>0</v>
      </c>
      <c r="X212" s="6">
        <f>IF(V212&lt;$X$2,T212, +payroll!F212 * $X$2)</f>
        <v>0</v>
      </c>
      <c r="Z212" s="6">
        <f t="shared" si="39"/>
        <v>0</v>
      </c>
      <c r="AB212" t="e">
        <f t="shared" si="40"/>
        <v>#DIV/0!</v>
      </c>
    </row>
    <row r="213" spans="1:28" hidden="1" outlineLevel="1">
      <c r="A213" t="s">
        <v>347</v>
      </c>
      <c r="B213" t="s">
        <v>348</v>
      </c>
      <c r="D213" s="30">
        <v>0</v>
      </c>
      <c r="E213" s="30">
        <v>0</v>
      </c>
      <c r="F213" s="30">
        <v>0</v>
      </c>
      <c r="G213">
        <f t="shared" si="36"/>
        <v>0</v>
      </c>
      <c r="I213" s="25">
        <f t="shared" si="41"/>
        <v>0</v>
      </c>
      <c r="J213" s="7">
        <f>+IFR!AD213</f>
        <v>0</v>
      </c>
      <c r="K213" s="15">
        <f t="shared" si="43"/>
        <v>0.95</v>
      </c>
      <c r="L213" s="25">
        <f t="shared" si="42"/>
        <v>0</v>
      </c>
      <c r="M213" s="15">
        <v>1</v>
      </c>
      <c r="N213" s="15">
        <v>1</v>
      </c>
      <c r="P213" s="25">
        <f t="shared" si="37"/>
        <v>0</v>
      </c>
      <c r="R213" s="4">
        <f t="shared" si="44"/>
        <v>0</v>
      </c>
      <c r="T213" s="6">
        <f>+R213*(assessment!$J$279*assessment!$E$3)</f>
        <v>0</v>
      </c>
      <c r="V213" s="7">
        <f>+T213/payroll!F213</f>
        <v>0</v>
      </c>
      <c r="X213" s="6">
        <f>IF(V213&lt;$X$2,T213, +payroll!F213 * $X$2)</f>
        <v>0</v>
      </c>
      <c r="Z213" s="6">
        <f t="shared" si="39"/>
        <v>0</v>
      </c>
      <c r="AB213" t="e">
        <f t="shared" si="40"/>
        <v>#DIV/0!</v>
      </c>
    </row>
    <row r="214" spans="1:28" hidden="1" outlineLevel="1">
      <c r="A214" t="s">
        <v>349</v>
      </c>
      <c r="B214" t="s">
        <v>350</v>
      </c>
      <c r="D214" s="30">
        <v>0</v>
      </c>
      <c r="E214" s="30">
        <v>1</v>
      </c>
      <c r="F214" s="30">
        <v>0</v>
      </c>
      <c r="G214">
        <f t="shared" si="36"/>
        <v>1</v>
      </c>
      <c r="I214" s="25">
        <f t="shared" si="41"/>
        <v>0.33333333333333331</v>
      </c>
      <c r="J214" s="7">
        <f>+IFR!AD214</f>
        <v>3.3333333333333335E-3</v>
      </c>
      <c r="K214" s="15">
        <f t="shared" si="43"/>
        <v>0.95</v>
      </c>
      <c r="L214" s="25">
        <f t="shared" si="42"/>
        <v>0.31666666666666665</v>
      </c>
      <c r="M214" s="15">
        <v>1</v>
      </c>
      <c r="N214" s="15">
        <v>1</v>
      </c>
      <c r="P214" s="25">
        <f t="shared" si="37"/>
        <v>0.31666666666666665</v>
      </c>
      <c r="R214" s="4">
        <f t="shared" si="44"/>
        <v>4.3410611838302346E-5</v>
      </c>
      <c r="T214" s="6">
        <f>+R214*(assessment!$J$279*assessment!$E$3)</f>
        <v>314.8664405388858</v>
      </c>
      <c r="V214" s="7">
        <f>+T214/payroll!F214</f>
        <v>2.1051670582806687E-4</v>
      </c>
      <c r="X214" s="6">
        <f>IF(V214&lt;$X$2,T214, +payroll!F214 * $X$2)</f>
        <v>314.8664405388858</v>
      </c>
      <c r="Z214" s="6">
        <f t="shared" si="39"/>
        <v>0</v>
      </c>
      <c r="AB214">
        <f t="shared" si="40"/>
        <v>1</v>
      </c>
    </row>
    <row r="215" spans="1:28" hidden="1" outlineLevel="1">
      <c r="A215" t="s">
        <v>351</v>
      </c>
      <c r="B215" t="s">
        <v>352</v>
      </c>
      <c r="D215" s="30">
        <v>0</v>
      </c>
      <c r="E215" s="30">
        <v>0</v>
      </c>
      <c r="F215" s="30">
        <v>0</v>
      </c>
      <c r="G215">
        <f t="shared" si="36"/>
        <v>0</v>
      </c>
      <c r="I215" s="25">
        <f t="shared" si="41"/>
        <v>0</v>
      </c>
      <c r="J215" s="7">
        <f>+IFR!AD215</f>
        <v>0</v>
      </c>
      <c r="K215" s="15">
        <f t="shared" si="43"/>
        <v>0.95</v>
      </c>
      <c r="L215" s="25">
        <f t="shared" si="42"/>
        <v>0</v>
      </c>
      <c r="M215" s="15">
        <v>1</v>
      </c>
      <c r="N215" s="15">
        <v>1</v>
      </c>
      <c r="P215" s="25">
        <f t="shared" si="37"/>
        <v>0</v>
      </c>
      <c r="R215" s="4">
        <f t="shared" si="44"/>
        <v>0</v>
      </c>
      <c r="T215" s="6">
        <f>+R215*(assessment!$J$279*assessment!$E$3)</f>
        <v>0</v>
      </c>
      <c r="V215" s="7">
        <f>+T215/payroll!F215</f>
        <v>0</v>
      </c>
      <c r="X215" s="6">
        <f>IF(V215&lt;$X$2,T215, +payroll!F215 * $X$2)</f>
        <v>0</v>
      </c>
      <c r="Z215" s="6">
        <f t="shared" si="39"/>
        <v>0</v>
      </c>
      <c r="AB215" t="e">
        <f t="shared" si="40"/>
        <v>#DIV/0!</v>
      </c>
    </row>
    <row r="216" spans="1:28" hidden="1" outlineLevel="1">
      <c r="A216" t="s">
        <v>353</v>
      </c>
      <c r="B216" t="s">
        <v>354</v>
      </c>
      <c r="D216" s="30">
        <v>0</v>
      </c>
      <c r="E216" s="30">
        <v>1</v>
      </c>
      <c r="F216" s="30">
        <v>2</v>
      </c>
      <c r="G216">
        <f t="shared" si="36"/>
        <v>3</v>
      </c>
      <c r="I216" s="25">
        <f t="shared" si="41"/>
        <v>1</v>
      </c>
      <c r="J216" s="7">
        <f>+IFR!AD216</f>
        <v>1.3333333333333334E-2</v>
      </c>
      <c r="K216" s="15">
        <f t="shared" si="43"/>
        <v>0.95</v>
      </c>
      <c r="L216" s="25">
        <f t="shared" si="42"/>
        <v>0.95</v>
      </c>
      <c r="M216" s="15">
        <v>1</v>
      </c>
      <c r="N216" s="15">
        <v>1</v>
      </c>
      <c r="P216" s="25">
        <f t="shared" si="37"/>
        <v>0.95</v>
      </c>
      <c r="R216" s="4">
        <f t="shared" si="44"/>
        <v>1.3023183551490704E-4</v>
      </c>
      <c r="T216" s="6">
        <f>+R216*(assessment!$J$279*assessment!$E$3)</f>
        <v>944.59932161665733</v>
      </c>
      <c r="V216" s="7">
        <f>+T216/payroll!F216</f>
        <v>1.7459329484153447E-3</v>
      </c>
      <c r="X216" s="6">
        <f>IF(V216&lt;$X$2,T216, +payroll!F216 * $X$2)</f>
        <v>944.59932161665733</v>
      </c>
      <c r="Z216" s="6">
        <f t="shared" si="39"/>
        <v>0</v>
      </c>
      <c r="AB216">
        <f t="shared" si="40"/>
        <v>1</v>
      </c>
    </row>
    <row r="217" spans="1:28" hidden="1" outlineLevel="1">
      <c r="A217" t="s">
        <v>355</v>
      </c>
      <c r="B217" t="s">
        <v>356</v>
      </c>
      <c r="D217" s="30">
        <v>7</v>
      </c>
      <c r="E217" s="30">
        <v>3</v>
      </c>
      <c r="F217" s="30">
        <v>3</v>
      </c>
      <c r="G217">
        <f t="shared" si="36"/>
        <v>13</v>
      </c>
      <c r="I217" s="25">
        <f t="shared" si="41"/>
        <v>4.333333333333333</v>
      </c>
      <c r="J217" s="7">
        <f>+IFR!AD217</f>
        <v>2.145116983480173E-2</v>
      </c>
      <c r="K217" s="15">
        <f t="shared" si="43"/>
        <v>0.95</v>
      </c>
      <c r="L217" s="25">
        <f t="shared" si="42"/>
        <v>4.1166666666666663</v>
      </c>
      <c r="M217" s="15">
        <v>1</v>
      </c>
      <c r="N217" s="15">
        <v>1</v>
      </c>
      <c r="P217" s="25">
        <f t="shared" si="37"/>
        <v>4.1166666666666663</v>
      </c>
      <c r="R217" s="4">
        <f t="shared" si="44"/>
        <v>5.6433795389793041E-4</v>
      </c>
      <c r="T217" s="6">
        <f>+R217*(assessment!$J$279*assessment!$E$3)</f>
        <v>4093.2637270055147</v>
      </c>
      <c r="V217" s="7">
        <f>+T217/payroll!F217</f>
        <v>7.0995134398988856E-4</v>
      </c>
      <c r="X217" s="6">
        <f>IF(V217&lt;$X$2,T217, +payroll!F217 * $X$2)</f>
        <v>4093.2637270055147</v>
      </c>
      <c r="Z217" s="6">
        <f t="shared" si="39"/>
        <v>0</v>
      </c>
      <c r="AB217">
        <f t="shared" si="40"/>
        <v>1</v>
      </c>
    </row>
    <row r="218" spans="1:28" hidden="1" outlineLevel="1">
      <c r="A218" t="s">
        <v>498</v>
      </c>
      <c r="B218" t="s">
        <v>360</v>
      </c>
      <c r="D218" s="30">
        <v>0</v>
      </c>
      <c r="E218" s="30">
        <v>0</v>
      </c>
      <c r="F218" s="30">
        <v>0</v>
      </c>
      <c r="G218">
        <f>SUM(D218:F218)</f>
        <v>0</v>
      </c>
      <c r="I218" s="25">
        <f>AVERAGE(D218:F218)</f>
        <v>0</v>
      </c>
      <c r="J218" s="7">
        <f>+IFR!AD218</f>
        <v>0</v>
      </c>
      <c r="K218" s="15">
        <f t="shared" si="43"/>
        <v>0.95</v>
      </c>
      <c r="L218" s="25">
        <f>+I218*K218</f>
        <v>0</v>
      </c>
      <c r="M218" s="15">
        <v>1</v>
      </c>
      <c r="N218" s="15">
        <v>1</v>
      </c>
      <c r="P218" s="25">
        <f>+L218*M218*N218</f>
        <v>0</v>
      </c>
      <c r="R218" s="4">
        <f t="shared" si="44"/>
        <v>0</v>
      </c>
      <c r="T218" s="6">
        <f>+R218*(assessment!$J$279*assessment!$E$3)</f>
        <v>0</v>
      </c>
      <c r="V218" s="7">
        <f>+T218/payroll!F218</f>
        <v>0</v>
      </c>
      <c r="X218" s="6">
        <f>IF(V218&lt;$X$2,T218, +payroll!F218 * $X$2)</f>
        <v>0</v>
      </c>
      <c r="Z218" s="6">
        <f>+T218-X218</f>
        <v>0</v>
      </c>
      <c r="AB218" t="e">
        <f>+X218/T218</f>
        <v>#DIV/0!</v>
      </c>
    </row>
    <row r="219" spans="1:28" hidden="1" outlineLevel="1">
      <c r="A219" t="s">
        <v>499</v>
      </c>
      <c r="B219" t="s">
        <v>361</v>
      </c>
      <c r="D219" s="30">
        <v>0</v>
      </c>
      <c r="E219" s="30">
        <v>0</v>
      </c>
      <c r="F219" s="30">
        <v>0</v>
      </c>
      <c r="G219">
        <f>SUM(D219:F219)</f>
        <v>0</v>
      </c>
      <c r="I219" s="25">
        <f>AVERAGE(D219:F219)</f>
        <v>0</v>
      </c>
      <c r="J219" s="7">
        <f>+IFR!AD219</f>
        <v>0</v>
      </c>
      <c r="K219" s="15">
        <f t="shared" si="43"/>
        <v>0.95</v>
      </c>
      <c r="L219" s="25">
        <f>+I219*K219</f>
        <v>0</v>
      </c>
      <c r="M219" s="15">
        <v>1</v>
      </c>
      <c r="N219" s="15">
        <v>1</v>
      </c>
      <c r="P219" s="25">
        <f>+L219*M219*N219</f>
        <v>0</v>
      </c>
      <c r="R219" s="4">
        <f t="shared" si="44"/>
        <v>0</v>
      </c>
      <c r="T219" s="6">
        <f>+R219*(assessment!$J$279*assessment!$E$3)</f>
        <v>0</v>
      </c>
      <c r="V219" s="7">
        <f>+T219/payroll!F219</f>
        <v>0</v>
      </c>
      <c r="X219" s="6">
        <f>IF(V219&lt;$X$2,T219, +payroll!F219 * $X$2)</f>
        <v>0</v>
      </c>
      <c r="Z219" s="6">
        <f>+T219-X219</f>
        <v>0</v>
      </c>
      <c r="AB219" t="e">
        <f>+X219/T219</f>
        <v>#DIV/0!</v>
      </c>
    </row>
    <row r="220" spans="1:28" hidden="1" outlineLevel="1">
      <c r="A220" t="s">
        <v>500</v>
      </c>
      <c r="B220" t="s">
        <v>357</v>
      </c>
      <c r="D220" s="30">
        <v>0</v>
      </c>
      <c r="E220" s="30">
        <v>0</v>
      </c>
      <c r="F220" s="30">
        <v>0</v>
      </c>
      <c r="G220">
        <f t="shared" si="36"/>
        <v>0</v>
      </c>
      <c r="I220" s="25">
        <f t="shared" si="41"/>
        <v>0</v>
      </c>
      <c r="J220" s="7">
        <f>+IFR!AD220</f>
        <v>0</v>
      </c>
      <c r="K220" s="15">
        <f t="shared" si="43"/>
        <v>0.95</v>
      </c>
      <c r="L220" s="25">
        <f t="shared" si="42"/>
        <v>0</v>
      </c>
      <c r="M220" s="15">
        <v>1</v>
      </c>
      <c r="N220" s="15">
        <v>1</v>
      </c>
      <c r="P220" s="25">
        <f t="shared" si="37"/>
        <v>0</v>
      </c>
      <c r="R220" s="4">
        <f t="shared" si="44"/>
        <v>0</v>
      </c>
      <c r="T220" s="6">
        <f>+R220*(assessment!$J$279*assessment!$E$3)</f>
        <v>0</v>
      </c>
      <c r="V220" s="7">
        <f>+T220/payroll!F220</f>
        <v>0</v>
      </c>
      <c r="X220" s="6">
        <f>IF(V220&lt;$X$2,T220, +payroll!F220 * $X$2)</f>
        <v>0</v>
      </c>
      <c r="Z220" s="6">
        <f t="shared" si="39"/>
        <v>0</v>
      </c>
      <c r="AB220" t="e">
        <f t="shared" si="40"/>
        <v>#DIV/0!</v>
      </c>
    </row>
    <row r="221" spans="1:28" hidden="1" outlineLevel="1">
      <c r="A221" t="s">
        <v>359</v>
      </c>
      <c r="B221" t="s">
        <v>358</v>
      </c>
      <c r="D221" s="30">
        <v>3</v>
      </c>
      <c r="E221" s="30">
        <v>1</v>
      </c>
      <c r="F221" s="30">
        <v>1</v>
      </c>
      <c r="G221">
        <f t="shared" si="36"/>
        <v>5</v>
      </c>
      <c r="I221" s="25">
        <f t="shared" si="41"/>
        <v>1.6666666666666667</v>
      </c>
      <c r="J221" s="7">
        <f>+IFR!AD221</f>
        <v>1.3333333333333334E-2</v>
      </c>
      <c r="K221" s="15">
        <f t="shared" si="43"/>
        <v>0.95</v>
      </c>
      <c r="L221" s="25">
        <f t="shared" si="42"/>
        <v>1.5833333333333333</v>
      </c>
      <c r="M221" s="15">
        <v>1</v>
      </c>
      <c r="N221" s="15">
        <v>1</v>
      </c>
      <c r="P221" s="25">
        <f t="shared" si="37"/>
        <v>1.5833333333333333</v>
      </c>
      <c r="R221" s="4">
        <f t="shared" si="44"/>
        <v>2.1705305919151173E-4</v>
      </c>
      <c r="T221" s="6">
        <f>+R221*(assessment!$J$279*assessment!$E$3)</f>
        <v>1574.3322026944288</v>
      </c>
      <c r="V221" s="7">
        <f>+T221/payroll!F221</f>
        <v>5.5176296866218325E-4</v>
      </c>
      <c r="X221" s="6">
        <f>IF(V221&lt;$X$2,T221, +payroll!F221 * $X$2)</f>
        <v>1574.3322026944288</v>
      </c>
      <c r="Z221" s="6">
        <f t="shared" si="39"/>
        <v>0</v>
      </c>
      <c r="AB221">
        <f t="shared" si="40"/>
        <v>1</v>
      </c>
    </row>
    <row r="222" spans="1:28" hidden="1" outlineLevel="1">
      <c r="A222" t="s">
        <v>362</v>
      </c>
      <c r="B222" t="s">
        <v>363</v>
      </c>
      <c r="D222" s="30">
        <v>0</v>
      </c>
      <c r="E222" s="30">
        <v>0</v>
      </c>
      <c r="F222" s="30">
        <v>0</v>
      </c>
      <c r="G222">
        <f t="shared" si="36"/>
        <v>0</v>
      </c>
      <c r="I222" s="25">
        <f t="shared" si="41"/>
        <v>0</v>
      </c>
      <c r="J222" s="7">
        <f>+IFR!AD222</f>
        <v>0</v>
      </c>
      <c r="K222" s="15">
        <f t="shared" si="43"/>
        <v>0.95</v>
      </c>
      <c r="L222" s="25">
        <f t="shared" si="42"/>
        <v>0</v>
      </c>
      <c r="M222" s="15">
        <v>1</v>
      </c>
      <c r="N222" s="15">
        <v>1</v>
      </c>
      <c r="P222" s="25">
        <f t="shared" si="37"/>
        <v>0</v>
      </c>
      <c r="R222" s="4">
        <f t="shared" si="44"/>
        <v>0</v>
      </c>
      <c r="T222" s="6">
        <f>+R222*(assessment!$J$279*assessment!$E$3)</f>
        <v>0</v>
      </c>
      <c r="V222" s="7">
        <f>+T222/payroll!F222</f>
        <v>0</v>
      </c>
      <c r="X222" s="6">
        <f>IF(V222&lt;$X$2,T222, +payroll!F222 * $X$2)</f>
        <v>0</v>
      </c>
      <c r="Z222" s="6">
        <f t="shared" si="39"/>
        <v>0</v>
      </c>
      <c r="AB222" t="e">
        <f t="shared" si="40"/>
        <v>#DIV/0!</v>
      </c>
    </row>
    <row r="223" spans="1:28" hidden="1" outlineLevel="1">
      <c r="A223" t="s">
        <v>364</v>
      </c>
      <c r="B223" t="s">
        <v>365</v>
      </c>
      <c r="D223" s="30">
        <v>0</v>
      </c>
      <c r="E223" s="30">
        <v>0</v>
      </c>
      <c r="F223" s="30">
        <v>0</v>
      </c>
      <c r="G223">
        <f t="shared" si="36"/>
        <v>0</v>
      </c>
      <c r="I223" s="25">
        <f t="shared" si="41"/>
        <v>0</v>
      </c>
      <c r="J223" s="7">
        <f>+IFR!AD223</f>
        <v>0</v>
      </c>
      <c r="K223" s="15">
        <f t="shared" si="43"/>
        <v>0.95</v>
      </c>
      <c r="L223" s="25">
        <f t="shared" si="42"/>
        <v>0</v>
      </c>
      <c r="M223" s="15">
        <v>1</v>
      </c>
      <c r="N223" s="15">
        <v>1</v>
      </c>
      <c r="P223" s="25">
        <f t="shared" si="37"/>
        <v>0</v>
      </c>
      <c r="R223" s="4">
        <f t="shared" si="44"/>
        <v>0</v>
      </c>
      <c r="T223" s="6">
        <f>+R223*(assessment!$J$279*assessment!$E$3)</f>
        <v>0</v>
      </c>
      <c r="V223" s="7">
        <f>+T223/payroll!F223</f>
        <v>0</v>
      </c>
      <c r="X223" s="6">
        <f>IF(V223&lt;$X$2,T223, +payroll!F223 * $X$2)</f>
        <v>0</v>
      </c>
      <c r="Z223" s="6">
        <f t="shared" si="39"/>
        <v>0</v>
      </c>
      <c r="AB223" t="e">
        <f t="shared" si="40"/>
        <v>#DIV/0!</v>
      </c>
    </row>
    <row r="224" spans="1:28" hidden="1" outlineLevel="1">
      <c r="A224" t="s">
        <v>366</v>
      </c>
      <c r="B224" t="s">
        <v>367</v>
      </c>
      <c r="D224" s="30">
        <v>0</v>
      </c>
      <c r="E224" s="30">
        <v>0</v>
      </c>
      <c r="F224" s="30">
        <v>0</v>
      </c>
      <c r="G224">
        <f t="shared" si="36"/>
        <v>0</v>
      </c>
      <c r="I224" s="25">
        <f t="shared" si="41"/>
        <v>0</v>
      </c>
      <c r="J224" s="7">
        <f>+IFR!AD224</f>
        <v>0</v>
      </c>
      <c r="K224" s="15">
        <f t="shared" si="43"/>
        <v>0.95</v>
      </c>
      <c r="L224" s="25">
        <f t="shared" si="42"/>
        <v>0</v>
      </c>
      <c r="M224" s="15">
        <v>1</v>
      </c>
      <c r="N224" s="15">
        <v>1</v>
      </c>
      <c r="P224" s="25">
        <f t="shared" si="37"/>
        <v>0</v>
      </c>
      <c r="R224" s="4">
        <f t="shared" si="44"/>
        <v>0</v>
      </c>
      <c r="T224" s="6">
        <f>+R224*(assessment!$J$279*assessment!$E$3)</f>
        <v>0</v>
      </c>
      <c r="V224" s="7">
        <f>+T224/payroll!F224</f>
        <v>0</v>
      </c>
      <c r="X224" s="6">
        <f>IF(V224&lt;$X$2,T224, +payroll!F224 * $X$2)</f>
        <v>0</v>
      </c>
      <c r="Z224" s="6">
        <f t="shared" si="39"/>
        <v>0</v>
      </c>
      <c r="AB224" t="e">
        <f t="shared" si="40"/>
        <v>#DIV/0!</v>
      </c>
    </row>
    <row r="225" spans="1:28" hidden="1" outlineLevel="1">
      <c r="A225" t="s">
        <v>368</v>
      </c>
      <c r="B225" t="s">
        <v>369</v>
      </c>
      <c r="D225" s="30">
        <v>7</v>
      </c>
      <c r="E225" s="30">
        <v>2</v>
      </c>
      <c r="F225" s="30">
        <v>1</v>
      </c>
      <c r="G225">
        <f t="shared" si="36"/>
        <v>10</v>
      </c>
      <c r="I225" s="25">
        <f t="shared" si="41"/>
        <v>3.3333333333333335</v>
      </c>
      <c r="J225" s="7">
        <f>+IFR!AD225</f>
        <v>2.2830940988835726E-2</v>
      </c>
      <c r="K225" s="15">
        <f t="shared" si="43"/>
        <v>0.95</v>
      </c>
      <c r="L225" s="25">
        <f t="shared" si="42"/>
        <v>3.1666666666666665</v>
      </c>
      <c r="M225" s="15">
        <v>1</v>
      </c>
      <c r="N225" s="15">
        <v>1</v>
      </c>
      <c r="P225" s="25">
        <f t="shared" si="37"/>
        <v>3.1666666666666665</v>
      </c>
      <c r="R225" s="4">
        <f t="shared" si="44"/>
        <v>4.3410611838302346E-4</v>
      </c>
      <c r="T225" s="6">
        <f>+R225*(assessment!$J$279*assessment!$E$3)</f>
        <v>3148.6644053888576</v>
      </c>
      <c r="V225" s="7">
        <f>+T225/payroll!F225</f>
        <v>7.9162610677630397E-4</v>
      </c>
      <c r="X225" s="6">
        <f>IF(V225&lt;$X$2,T225, +payroll!F225 * $X$2)</f>
        <v>3148.6644053888576</v>
      </c>
      <c r="Z225" s="6">
        <f t="shared" si="39"/>
        <v>0</v>
      </c>
      <c r="AB225">
        <f t="shared" si="40"/>
        <v>1</v>
      </c>
    </row>
    <row r="226" spans="1:28" hidden="1" outlineLevel="1">
      <c r="A226" t="s">
        <v>370</v>
      </c>
      <c r="B226" t="s">
        <v>371</v>
      </c>
      <c r="D226" s="30">
        <v>0</v>
      </c>
      <c r="E226" s="30">
        <v>0</v>
      </c>
      <c r="F226" s="30">
        <v>0</v>
      </c>
      <c r="G226">
        <f t="shared" si="36"/>
        <v>0</v>
      </c>
      <c r="I226" s="25">
        <f t="shared" si="41"/>
        <v>0</v>
      </c>
      <c r="J226" s="7">
        <f>+IFR!AD226</f>
        <v>0</v>
      </c>
      <c r="K226" s="15">
        <f t="shared" si="43"/>
        <v>0.95</v>
      </c>
      <c r="L226" s="25">
        <f t="shared" si="42"/>
        <v>0</v>
      </c>
      <c r="M226" s="15">
        <v>1</v>
      </c>
      <c r="N226" s="15">
        <v>1</v>
      </c>
      <c r="P226" s="25">
        <f t="shared" si="37"/>
        <v>0</v>
      </c>
      <c r="R226" s="4">
        <f t="shared" si="44"/>
        <v>0</v>
      </c>
      <c r="T226" s="6">
        <f>+R226*(assessment!$J$279*assessment!$E$3)</f>
        <v>0</v>
      </c>
      <c r="V226" s="7">
        <f>+T226/payroll!F226</f>
        <v>0</v>
      </c>
      <c r="X226" s="6">
        <f>IF(V226&lt;$X$2,T226, +payroll!F226 * $X$2)</f>
        <v>0</v>
      </c>
      <c r="Z226" s="6">
        <f t="shared" si="39"/>
        <v>0</v>
      </c>
      <c r="AB226" t="e">
        <f t="shared" si="40"/>
        <v>#DIV/0!</v>
      </c>
    </row>
    <row r="227" spans="1:28" hidden="1" outlineLevel="1">
      <c r="A227" t="s">
        <v>372</v>
      </c>
      <c r="B227" t="s">
        <v>373</v>
      </c>
      <c r="D227" s="30">
        <v>0</v>
      </c>
      <c r="E227" s="30">
        <v>0</v>
      </c>
      <c r="F227" s="30">
        <v>0</v>
      </c>
      <c r="G227">
        <f t="shared" si="36"/>
        <v>0</v>
      </c>
      <c r="I227" s="25">
        <f t="shared" si="41"/>
        <v>0</v>
      </c>
      <c r="J227" s="7">
        <f>+IFR!AD227</f>
        <v>0</v>
      </c>
      <c r="K227" s="15">
        <f t="shared" si="43"/>
        <v>0.95</v>
      </c>
      <c r="L227" s="25">
        <f t="shared" si="42"/>
        <v>0</v>
      </c>
      <c r="M227" s="15">
        <v>1</v>
      </c>
      <c r="N227" s="15">
        <v>1</v>
      </c>
      <c r="P227" s="25">
        <f t="shared" si="37"/>
        <v>0</v>
      </c>
      <c r="R227" s="4">
        <f t="shared" si="44"/>
        <v>0</v>
      </c>
      <c r="T227" s="6">
        <f>+R227*(assessment!$J$279*assessment!$E$3)</f>
        <v>0</v>
      </c>
      <c r="V227" s="7">
        <f>+T227/payroll!F227</f>
        <v>0</v>
      </c>
      <c r="X227" s="6">
        <f>IF(V227&lt;$X$2,T227, +payroll!F227 * $X$2)</f>
        <v>0</v>
      </c>
      <c r="Z227" s="6">
        <f t="shared" si="39"/>
        <v>0</v>
      </c>
      <c r="AB227" t="e">
        <f t="shared" si="40"/>
        <v>#DIV/0!</v>
      </c>
    </row>
    <row r="228" spans="1:28" hidden="1" outlineLevel="1">
      <c r="A228" t="s">
        <v>374</v>
      </c>
      <c r="B228" t="s">
        <v>375</v>
      </c>
      <c r="D228" s="30">
        <v>0</v>
      </c>
      <c r="E228" s="30">
        <v>0</v>
      </c>
      <c r="F228" s="30">
        <v>0</v>
      </c>
      <c r="G228">
        <f t="shared" si="36"/>
        <v>0</v>
      </c>
      <c r="I228" s="25">
        <f t="shared" si="41"/>
        <v>0</v>
      </c>
      <c r="J228" s="7">
        <f>+IFR!AD228</f>
        <v>0</v>
      </c>
      <c r="K228" s="15">
        <f t="shared" si="43"/>
        <v>0.95</v>
      </c>
      <c r="L228" s="25">
        <f t="shared" si="42"/>
        <v>0</v>
      </c>
      <c r="M228" s="15">
        <v>1</v>
      </c>
      <c r="N228" s="15">
        <v>1</v>
      </c>
      <c r="P228" s="25">
        <f t="shared" si="37"/>
        <v>0</v>
      </c>
      <c r="R228" s="4">
        <f t="shared" si="44"/>
        <v>0</v>
      </c>
      <c r="T228" s="6">
        <f>+R228*(assessment!$J$279*assessment!$E$3)</f>
        <v>0</v>
      </c>
      <c r="V228" s="7">
        <f>+T228/payroll!F228</f>
        <v>0</v>
      </c>
      <c r="X228" s="6">
        <f>IF(V228&lt;$X$2,T228, +payroll!F228 * $X$2)</f>
        <v>0</v>
      </c>
      <c r="Z228" s="6">
        <f t="shared" si="39"/>
        <v>0</v>
      </c>
      <c r="AB228" t="e">
        <f t="shared" si="40"/>
        <v>#DIV/0!</v>
      </c>
    </row>
    <row r="229" spans="1:28" hidden="1" outlineLevel="1">
      <c r="A229" t="s">
        <v>376</v>
      </c>
      <c r="B229" t="s">
        <v>377</v>
      </c>
      <c r="D229" s="30">
        <v>0</v>
      </c>
      <c r="E229" s="30">
        <v>0</v>
      </c>
      <c r="F229" s="30">
        <v>0</v>
      </c>
      <c r="G229">
        <f t="shared" si="36"/>
        <v>0</v>
      </c>
      <c r="I229" s="25">
        <f t="shared" si="41"/>
        <v>0</v>
      </c>
      <c r="J229" s="7">
        <f>+IFR!AD229</f>
        <v>0</v>
      </c>
      <c r="K229" s="15">
        <f t="shared" si="43"/>
        <v>0.95</v>
      </c>
      <c r="L229" s="25">
        <f t="shared" si="42"/>
        <v>0</v>
      </c>
      <c r="M229" s="15">
        <v>1</v>
      </c>
      <c r="N229" s="15">
        <v>1</v>
      </c>
      <c r="P229" s="25">
        <f t="shared" si="37"/>
        <v>0</v>
      </c>
      <c r="R229" s="4">
        <f t="shared" si="44"/>
        <v>0</v>
      </c>
      <c r="T229" s="6">
        <f>+R229*(assessment!$J$279*assessment!$E$3)</f>
        <v>0</v>
      </c>
      <c r="V229" s="7">
        <f>+T229/payroll!F229</f>
        <v>0</v>
      </c>
      <c r="X229" s="6">
        <f>IF(V229&lt;$X$2,T229, +payroll!F229 * $X$2)</f>
        <v>0</v>
      </c>
      <c r="Z229" s="6">
        <f t="shared" si="39"/>
        <v>0</v>
      </c>
      <c r="AB229" t="e">
        <f t="shared" si="40"/>
        <v>#DIV/0!</v>
      </c>
    </row>
    <row r="230" spans="1:28" hidden="1" outlineLevel="1">
      <c r="A230" t="s">
        <v>378</v>
      </c>
      <c r="B230" t="s">
        <v>379</v>
      </c>
      <c r="D230" s="30">
        <v>0</v>
      </c>
      <c r="E230" s="30">
        <v>0</v>
      </c>
      <c r="F230" s="30">
        <v>0</v>
      </c>
      <c r="G230">
        <f t="shared" si="36"/>
        <v>0</v>
      </c>
      <c r="I230" s="25">
        <f t="shared" si="41"/>
        <v>0</v>
      </c>
      <c r="J230" s="7">
        <f>+IFR!AD230</f>
        <v>0</v>
      </c>
      <c r="K230" s="15">
        <f t="shared" si="43"/>
        <v>0.95</v>
      </c>
      <c r="L230" s="25">
        <f t="shared" si="42"/>
        <v>0</v>
      </c>
      <c r="M230" s="15">
        <v>1</v>
      </c>
      <c r="N230" s="15">
        <v>1</v>
      </c>
      <c r="P230" s="25">
        <f t="shared" si="37"/>
        <v>0</v>
      </c>
      <c r="R230" s="4">
        <f t="shared" si="44"/>
        <v>0</v>
      </c>
      <c r="T230" s="6">
        <f>+R230*(assessment!$J$279*assessment!$E$3)</f>
        <v>0</v>
      </c>
      <c r="V230" s="7">
        <f>+T230/payroll!F230</f>
        <v>0</v>
      </c>
      <c r="X230" s="6">
        <f>IF(V230&lt;$X$2,T230, +payroll!F230 * $X$2)</f>
        <v>0</v>
      </c>
      <c r="Z230" s="6">
        <f t="shared" si="39"/>
        <v>0</v>
      </c>
      <c r="AB230" t="e">
        <f t="shared" si="40"/>
        <v>#DIV/0!</v>
      </c>
    </row>
    <row r="231" spans="1:28" hidden="1" outlineLevel="1">
      <c r="A231" t="s">
        <v>380</v>
      </c>
      <c r="B231" t="s">
        <v>381</v>
      </c>
      <c r="D231" s="30">
        <v>13</v>
      </c>
      <c r="E231" s="30">
        <v>9</v>
      </c>
      <c r="F231" s="30">
        <v>8</v>
      </c>
      <c r="G231">
        <f t="shared" si="36"/>
        <v>30</v>
      </c>
      <c r="I231" s="25">
        <f t="shared" si="41"/>
        <v>10</v>
      </c>
      <c r="J231" s="7">
        <f>+IFR!AD231</f>
        <v>4.9281656717360324E-2</v>
      </c>
      <c r="K231" s="15">
        <f t="shared" si="43"/>
        <v>1</v>
      </c>
      <c r="L231" s="25">
        <f t="shared" si="42"/>
        <v>10</v>
      </c>
      <c r="M231" s="15">
        <v>1</v>
      </c>
      <c r="N231" s="15">
        <v>1</v>
      </c>
      <c r="P231" s="25">
        <f t="shared" si="37"/>
        <v>10</v>
      </c>
      <c r="R231" s="4">
        <f t="shared" si="44"/>
        <v>1.3708614264727056E-3</v>
      </c>
      <c r="T231" s="6">
        <f>+R231*(assessment!$J$279*assessment!$E$3)</f>
        <v>9943.1507538595506</v>
      </c>
      <c r="V231" s="7">
        <f>+T231/payroll!F231</f>
        <v>1.6003444310622333E-3</v>
      </c>
      <c r="X231" s="6">
        <f>IF(V231&lt;$X$2,T231, +payroll!F231 * $X$2)</f>
        <v>9943.1507538595506</v>
      </c>
      <c r="Z231" s="6">
        <f t="shared" si="39"/>
        <v>0</v>
      </c>
      <c r="AB231">
        <f t="shared" si="40"/>
        <v>1</v>
      </c>
    </row>
    <row r="232" spans="1:28" hidden="1" outlineLevel="1">
      <c r="A232" t="s">
        <v>382</v>
      </c>
      <c r="B232" t="s">
        <v>383</v>
      </c>
      <c r="D232" s="30">
        <v>1</v>
      </c>
      <c r="E232" s="30">
        <v>0</v>
      </c>
      <c r="F232" s="30">
        <v>0</v>
      </c>
      <c r="G232">
        <f t="shared" si="36"/>
        <v>1</v>
      </c>
      <c r="I232" s="25">
        <f t="shared" si="41"/>
        <v>0.33333333333333331</v>
      </c>
      <c r="J232" s="7">
        <f>+IFR!AD232</f>
        <v>1.6666666666666668E-3</v>
      </c>
      <c r="K232" s="15">
        <f t="shared" si="43"/>
        <v>0.95</v>
      </c>
      <c r="L232" s="25">
        <f t="shared" si="42"/>
        <v>0.31666666666666665</v>
      </c>
      <c r="M232" s="15">
        <v>1</v>
      </c>
      <c r="N232" s="15">
        <v>1</v>
      </c>
      <c r="P232" s="25">
        <f t="shared" si="37"/>
        <v>0.31666666666666665</v>
      </c>
      <c r="R232" s="4">
        <f t="shared" si="44"/>
        <v>4.3410611838302346E-5</v>
      </c>
      <c r="T232" s="6">
        <f>+R232*(assessment!$J$279*assessment!$E$3)</f>
        <v>314.8664405388858</v>
      </c>
      <c r="V232" s="7">
        <f>+T232/payroll!F232</f>
        <v>3.134186540306173E-4</v>
      </c>
      <c r="X232" s="6">
        <f>IF(V232&lt;$X$2,T232, +payroll!F232 * $X$2)</f>
        <v>314.8664405388858</v>
      </c>
      <c r="Z232" s="6">
        <f t="shared" si="39"/>
        <v>0</v>
      </c>
      <c r="AB232">
        <f t="shared" si="40"/>
        <v>1</v>
      </c>
    </row>
    <row r="233" spans="1:28" hidden="1" outlineLevel="1">
      <c r="A233" t="s">
        <v>384</v>
      </c>
      <c r="B233" t="s">
        <v>385</v>
      </c>
      <c r="D233" s="30">
        <v>0</v>
      </c>
      <c r="E233" s="30">
        <v>0</v>
      </c>
      <c r="F233" s="30">
        <v>0</v>
      </c>
      <c r="G233">
        <f t="shared" si="36"/>
        <v>0</v>
      </c>
      <c r="I233" s="25">
        <f t="shared" si="41"/>
        <v>0</v>
      </c>
      <c r="J233" s="7">
        <f>+IFR!AD233</f>
        <v>0</v>
      </c>
      <c r="K233" s="15">
        <f t="shared" si="43"/>
        <v>0.95</v>
      </c>
      <c r="L233" s="25">
        <f t="shared" si="42"/>
        <v>0</v>
      </c>
      <c r="M233" s="15">
        <v>1</v>
      </c>
      <c r="N233" s="15">
        <v>1</v>
      </c>
      <c r="P233" s="25">
        <f t="shared" si="37"/>
        <v>0</v>
      </c>
      <c r="R233" s="4">
        <f t="shared" si="44"/>
        <v>0</v>
      </c>
      <c r="T233" s="6">
        <f>+R233*(assessment!$J$279*assessment!$E$3)</f>
        <v>0</v>
      </c>
      <c r="V233" s="7">
        <f>+T233/payroll!F233</f>
        <v>0</v>
      </c>
      <c r="X233" s="6">
        <f>IF(V233&lt;$X$2,T233, +payroll!F233 * $X$2)</f>
        <v>0</v>
      </c>
      <c r="Z233" s="6">
        <f t="shared" si="39"/>
        <v>0</v>
      </c>
      <c r="AB233" t="e">
        <f t="shared" si="40"/>
        <v>#DIV/0!</v>
      </c>
    </row>
    <row r="234" spans="1:28" hidden="1" outlineLevel="1">
      <c r="A234" t="s">
        <v>386</v>
      </c>
      <c r="B234" t="s">
        <v>387</v>
      </c>
      <c r="D234" s="30">
        <v>0</v>
      </c>
      <c r="E234" s="30">
        <v>0</v>
      </c>
      <c r="F234" s="30">
        <v>0</v>
      </c>
      <c r="G234">
        <f t="shared" si="36"/>
        <v>0</v>
      </c>
      <c r="I234" s="25">
        <f t="shared" si="41"/>
        <v>0</v>
      </c>
      <c r="J234" s="7">
        <f>+IFR!AD234</f>
        <v>0</v>
      </c>
      <c r="K234" s="15">
        <f t="shared" si="43"/>
        <v>0.95</v>
      </c>
      <c r="L234" s="25">
        <f t="shared" si="42"/>
        <v>0</v>
      </c>
      <c r="M234" s="15">
        <v>1</v>
      </c>
      <c r="N234" s="15">
        <v>1</v>
      </c>
      <c r="P234" s="25">
        <f t="shared" si="37"/>
        <v>0</v>
      </c>
      <c r="R234" s="4">
        <f t="shared" si="44"/>
        <v>0</v>
      </c>
      <c r="T234" s="6">
        <f>+R234*(assessment!$J$279*assessment!$E$3)</f>
        <v>0</v>
      </c>
      <c r="V234" s="7">
        <f>+T234/payroll!F234</f>
        <v>0</v>
      </c>
      <c r="X234" s="6">
        <f>IF(V234&lt;$X$2,T234, +payroll!F234 * $X$2)</f>
        <v>0</v>
      </c>
      <c r="Z234" s="6">
        <f t="shared" si="39"/>
        <v>0</v>
      </c>
      <c r="AB234" t="e">
        <f t="shared" si="40"/>
        <v>#DIV/0!</v>
      </c>
    </row>
    <row r="235" spans="1:28" hidden="1" outlineLevel="1">
      <c r="A235" t="s">
        <v>388</v>
      </c>
      <c r="B235" t="s">
        <v>389</v>
      </c>
      <c r="D235" s="30">
        <v>0</v>
      </c>
      <c r="E235" s="30">
        <v>0</v>
      </c>
      <c r="F235" s="30">
        <v>1</v>
      </c>
      <c r="G235">
        <f t="shared" ref="G235:G266" si="45">SUM(D235:F235)</f>
        <v>1</v>
      </c>
      <c r="I235" s="25">
        <f t="shared" si="41"/>
        <v>0.33333333333333331</v>
      </c>
      <c r="J235" s="7">
        <f>+IFR!AD235</f>
        <v>5.0000000000000001E-3</v>
      </c>
      <c r="K235" s="15">
        <f t="shared" si="43"/>
        <v>0.95</v>
      </c>
      <c r="L235" s="25">
        <f t="shared" si="42"/>
        <v>0.31666666666666665</v>
      </c>
      <c r="M235" s="15">
        <v>1</v>
      </c>
      <c r="N235" s="15">
        <v>1</v>
      </c>
      <c r="P235" s="25">
        <f t="shared" ref="P235:P266" si="46">+L235*M235*N235</f>
        <v>0.31666666666666665</v>
      </c>
      <c r="R235" s="4">
        <f t="shared" ref="R235:R266" si="47">+P235/$P$269</f>
        <v>4.3410611838302346E-5</v>
      </c>
      <c r="T235" s="6">
        <f>+R235*(assessment!$J$279*assessment!$E$3)</f>
        <v>314.8664405388858</v>
      </c>
      <c r="V235" s="7">
        <f>+T235/payroll!F235</f>
        <v>2.2733528622098122E-4</v>
      </c>
      <c r="X235" s="6">
        <f>IF(V235&lt;$X$2,T235, +payroll!F235 * $X$2)</f>
        <v>314.8664405388858</v>
      </c>
      <c r="Z235" s="6">
        <f t="shared" ref="Z235:Z266" si="48">+T235-X235</f>
        <v>0</v>
      </c>
      <c r="AB235">
        <f t="shared" ref="AB235:AB266" si="49">+X235/T235</f>
        <v>1</v>
      </c>
    </row>
    <row r="236" spans="1:28" hidden="1" outlineLevel="1">
      <c r="A236" t="s">
        <v>527</v>
      </c>
      <c r="B236" t="s">
        <v>529</v>
      </c>
      <c r="D236" s="30">
        <v>0</v>
      </c>
      <c r="E236" s="30">
        <v>0</v>
      </c>
      <c r="F236" s="30">
        <v>0</v>
      </c>
      <c r="G236">
        <f>SUM(D236:F236)</f>
        <v>0</v>
      </c>
      <c r="I236" s="25">
        <f>AVERAGE(D236:F236)</f>
        <v>0</v>
      </c>
      <c r="J236" s="7">
        <f>+IFR!AD236</f>
        <v>0</v>
      </c>
      <c r="K236" s="15">
        <f t="shared" si="43"/>
        <v>0.95</v>
      </c>
      <c r="L236" s="25">
        <f>+I236*K236</f>
        <v>0</v>
      </c>
      <c r="M236" s="15">
        <v>1</v>
      </c>
      <c r="N236" s="15">
        <v>1</v>
      </c>
      <c r="P236" s="25">
        <f>+L236*M236*N236</f>
        <v>0</v>
      </c>
      <c r="R236" s="4">
        <f>+P236/$P$269</f>
        <v>0</v>
      </c>
      <c r="T236" s="6">
        <f>+R236*(assessment!$J$279*assessment!$E$3)</f>
        <v>0</v>
      </c>
      <c r="V236" s="7">
        <f>+T236/payroll!F236</f>
        <v>0</v>
      </c>
      <c r="X236" s="6">
        <f>IF(V236&lt;$X$2,T236, +payroll!F236 * $X$2)</f>
        <v>0</v>
      </c>
      <c r="Z236" s="6">
        <f>+T236-X236</f>
        <v>0</v>
      </c>
      <c r="AB236" t="e">
        <f>+X236/T236</f>
        <v>#DIV/0!</v>
      </c>
    </row>
    <row r="237" spans="1:28" hidden="1" outlineLevel="1">
      <c r="A237" t="s">
        <v>390</v>
      </c>
      <c r="B237" t="s">
        <v>391</v>
      </c>
      <c r="D237" s="30">
        <v>0</v>
      </c>
      <c r="E237" s="30">
        <v>0</v>
      </c>
      <c r="F237" s="30">
        <v>0</v>
      </c>
      <c r="G237">
        <f t="shared" si="45"/>
        <v>0</v>
      </c>
      <c r="I237" s="25">
        <f t="shared" ref="I237:I266" si="50">AVERAGE(D237:F237)</f>
        <v>0</v>
      </c>
      <c r="J237" s="7">
        <f>+IFR!AD237</f>
        <v>0</v>
      </c>
      <c r="K237" s="15">
        <f t="shared" si="43"/>
        <v>0.95</v>
      </c>
      <c r="L237" s="25">
        <f t="shared" ref="L237:L266" si="51">+I237*K237</f>
        <v>0</v>
      </c>
      <c r="M237" s="15">
        <v>1</v>
      </c>
      <c r="N237" s="15">
        <v>1</v>
      </c>
      <c r="P237" s="25">
        <f t="shared" si="46"/>
        <v>0</v>
      </c>
      <c r="R237" s="4">
        <f t="shared" si="47"/>
        <v>0</v>
      </c>
      <c r="T237" s="6">
        <f>+R237*(assessment!$J$279*assessment!$E$3)</f>
        <v>0</v>
      </c>
      <c r="V237" s="7">
        <f>+T237/payroll!F237</f>
        <v>0</v>
      </c>
      <c r="X237" s="6">
        <f>IF(V237&lt;$X$2,T237, +payroll!F237 * $X$2)</f>
        <v>0</v>
      </c>
      <c r="Z237" s="6">
        <f t="shared" si="48"/>
        <v>0</v>
      </c>
      <c r="AB237" t="e">
        <f t="shared" si="49"/>
        <v>#DIV/0!</v>
      </c>
    </row>
    <row r="238" spans="1:28" hidden="1" outlineLevel="1">
      <c r="A238" t="s">
        <v>392</v>
      </c>
      <c r="B238" t="s">
        <v>393</v>
      </c>
      <c r="D238" s="30">
        <v>0</v>
      </c>
      <c r="E238" s="30">
        <v>0</v>
      </c>
      <c r="F238" s="30">
        <v>0</v>
      </c>
      <c r="G238">
        <f t="shared" si="45"/>
        <v>0</v>
      </c>
      <c r="I238" s="25">
        <f t="shared" si="50"/>
        <v>0</v>
      </c>
      <c r="J238" s="7">
        <f>+IFR!AD238</f>
        <v>0</v>
      </c>
      <c r="K238" s="15">
        <f t="shared" si="43"/>
        <v>0.95</v>
      </c>
      <c r="L238" s="25">
        <f t="shared" si="51"/>
        <v>0</v>
      </c>
      <c r="M238" s="15">
        <v>1</v>
      </c>
      <c r="N238" s="15">
        <v>1</v>
      </c>
      <c r="P238" s="25">
        <f t="shared" si="46"/>
        <v>0</v>
      </c>
      <c r="R238" s="4">
        <f t="shared" si="47"/>
        <v>0</v>
      </c>
      <c r="T238" s="6">
        <f>+R238*(assessment!$J$279*assessment!$E$3)</f>
        <v>0</v>
      </c>
      <c r="V238" s="7">
        <f>+T238/payroll!F238</f>
        <v>0</v>
      </c>
      <c r="X238" s="6">
        <f>IF(V238&lt;$X$2,T238, +payroll!F238 * $X$2)</f>
        <v>0</v>
      </c>
      <c r="Z238" s="6">
        <f t="shared" si="48"/>
        <v>0</v>
      </c>
      <c r="AB238" t="e">
        <f t="shared" si="49"/>
        <v>#DIV/0!</v>
      </c>
    </row>
    <row r="239" spans="1:28" hidden="1" outlineLevel="1">
      <c r="A239" t="s">
        <v>394</v>
      </c>
      <c r="B239" t="s">
        <v>395</v>
      </c>
      <c r="D239" s="30">
        <v>1</v>
      </c>
      <c r="E239" s="30">
        <v>3</v>
      </c>
      <c r="F239" s="30">
        <v>2</v>
      </c>
      <c r="G239">
        <f t="shared" si="45"/>
        <v>6</v>
      </c>
      <c r="I239" s="25">
        <f t="shared" si="50"/>
        <v>2</v>
      </c>
      <c r="J239" s="7">
        <f>+IFR!AD239</f>
        <v>2.1666666666666667E-2</v>
      </c>
      <c r="K239" s="15">
        <f t="shared" si="43"/>
        <v>0.95</v>
      </c>
      <c r="L239" s="25">
        <f t="shared" si="51"/>
        <v>1.9</v>
      </c>
      <c r="M239" s="15">
        <v>1</v>
      </c>
      <c r="N239" s="15">
        <v>1</v>
      </c>
      <c r="P239" s="25">
        <f t="shared" si="46"/>
        <v>1.9</v>
      </c>
      <c r="R239" s="4">
        <f t="shared" si="47"/>
        <v>2.6046367102981407E-4</v>
      </c>
      <c r="T239" s="6">
        <f>+R239*(assessment!$J$279*assessment!$E$3)</f>
        <v>1889.1986432333147</v>
      </c>
      <c r="V239" s="7">
        <f>+T239/payroll!F239</f>
        <v>5.7136467154986529E-4</v>
      </c>
      <c r="X239" s="6">
        <f>IF(V239&lt;$X$2,T239, +payroll!F239 * $X$2)</f>
        <v>1889.1986432333147</v>
      </c>
      <c r="Z239" s="6">
        <f t="shared" si="48"/>
        <v>0</v>
      </c>
      <c r="AB239">
        <f t="shared" si="49"/>
        <v>1</v>
      </c>
    </row>
    <row r="240" spans="1:28" hidden="1" outlineLevel="1">
      <c r="A240" t="s">
        <v>396</v>
      </c>
      <c r="B240" t="s">
        <v>397</v>
      </c>
      <c r="D240" s="30">
        <v>0</v>
      </c>
      <c r="E240" s="30">
        <v>0</v>
      </c>
      <c r="F240" s="30">
        <v>0</v>
      </c>
      <c r="G240">
        <f t="shared" si="45"/>
        <v>0</v>
      </c>
      <c r="I240" s="25">
        <f t="shared" si="50"/>
        <v>0</v>
      </c>
      <c r="J240" s="7">
        <f>+IFR!AD240</f>
        <v>0</v>
      </c>
      <c r="K240" s="15">
        <f t="shared" si="43"/>
        <v>0.95</v>
      </c>
      <c r="L240" s="25">
        <f t="shared" si="51"/>
        <v>0</v>
      </c>
      <c r="M240" s="15">
        <v>1</v>
      </c>
      <c r="N240" s="15">
        <v>1</v>
      </c>
      <c r="P240" s="25">
        <f t="shared" si="46"/>
        <v>0</v>
      </c>
      <c r="R240" s="4">
        <f t="shared" si="47"/>
        <v>0</v>
      </c>
      <c r="T240" s="6">
        <f>+R240*(assessment!$J$279*assessment!$E$3)</f>
        <v>0</v>
      </c>
      <c r="V240" s="7">
        <f>+T240/payroll!F240</f>
        <v>0</v>
      </c>
      <c r="X240" s="6">
        <f>IF(V240&lt;$X$2,T240, +payroll!F240 * $X$2)</f>
        <v>0</v>
      </c>
      <c r="Z240" s="6">
        <f t="shared" si="48"/>
        <v>0</v>
      </c>
      <c r="AB240" t="e">
        <f t="shared" si="49"/>
        <v>#DIV/0!</v>
      </c>
    </row>
    <row r="241" spans="1:28" hidden="1" outlineLevel="1">
      <c r="A241" t="s">
        <v>398</v>
      </c>
      <c r="B241" t="s">
        <v>399</v>
      </c>
      <c r="D241" s="30">
        <v>0</v>
      </c>
      <c r="E241" s="30">
        <v>0</v>
      </c>
      <c r="F241" s="30">
        <v>0</v>
      </c>
      <c r="G241">
        <f t="shared" si="45"/>
        <v>0</v>
      </c>
      <c r="I241" s="25">
        <f t="shared" si="50"/>
        <v>0</v>
      </c>
      <c r="J241" s="7">
        <f>+IFR!AD241</f>
        <v>0</v>
      </c>
      <c r="K241" s="15">
        <f t="shared" si="43"/>
        <v>0.95</v>
      </c>
      <c r="L241" s="25">
        <f t="shared" si="51"/>
        <v>0</v>
      </c>
      <c r="M241" s="15">
        <v>1</v>
      </c>
      <c r="N241" s="15">
        <v>1</v>
      </c>
      <c r="P241" s="25">
        <f t="shared" si="46"/>
        <v>0</v>
      </c>
      <c r="R241" s="4">
        <f t="shared" si="47"/>
        <v>0</v>
      </c>
      <c r="T241" s="6">
        <f>+R241*(assessment!$J$279*assessment!$E$3)</f>
        <v>0</v>
      </c>
      <c r="V241" s="7">
        <f>+T241/payroll!F241</f>
        <v>0</v>
      </c>
      <c r="X241" s="6">
        <f>IF(V241&lt;$X$2,T241, +payroll!F241 * $X$2)</f>
        <v>0</v>
      </c>
      <c r="Z241" s="6">
        <f t="shared" si="48"/>
        <v>0</v>
      </c>
      <c r="AB241" t="e">
        <f t="shared" si="49"/>
        <v>#DIV/0!</v>
      </c>
    </row>
    <row r="242" spans="1:28" hidden="1" outlineLevel="1">
      <c r="A242" t="s">
        <v>400</v>
      </c>
      <c r="B242" t="s">
        <v>401</v>
      </c>
      <c r="D242" s="30">
        <v>0</v>
      </c>
      <c r="E242" s="30">
        <v>0</v>
      </c>
      <c r="F242" s="30">
        <v>0</v>
      </c>
      <c r="G242">
        <f t="shared" si="45"/>
        <v>0</v>
      </c>
      <c r="I242" s="25">
        <f t="shared" si="50"/>
        <v>0</v>
      </c>
      <c r="J242" s="7">
        <f>+IFR!AD242</f>
        <v>0</v>
      </c>
      <c r="K242" s="15">
        <f t="shared" si="43"/>
        <v>0.95</v>
      </c>
      <c r="L242" s="25">
        <f t="shared" si="51"/>
        <v>0</v>
      </c>
      <c r="M242" s="15">
        <v>1</v>
      </c>
      <c r="N242" s="15">
        <v>1</v>
      </c>
      <c r="P242" s="25">
        <f t="shared" si="46"/>
        <v>0</v>
      </c>
      <c r="R242" s="4">
        <f t="shared" si="47"/>
        <v>0</v>
      </c>
      <c r="T242" s="6">
        <f>+R242*(assessment!$J$279*assessment!$E$3)</f>
        <v>0</v>
      </c>
      <c r="V242" s="7">
        <f>+T242/payroll!F242</f>
        <v>0</v>
      </c>
      <c r="X242" s="6">
        <f>IF(V242&lt;$X$2,T242, +payroll!F242 * $X$2)</f>
        <v>0</v>
      </c>
      <c r="Z242" s="6">
        <f t="shared" si="48"/>
        <v>0</v>
      </c>
      <c r="AB242" t="e">
        <f t="shared" si="49"/>
        <v>#DIV/0!</v>
      </c>
    </row>
    <row r="243" spans="1:28" hidden="1" outlineLevel="1">
      <c r="A243" t="s">
        <v>402</v>
      </c>
      <c r="B243" t="s">
        <v>403</v>
      </c>
      <c r="D243" s="30">
        <v>5</v>
      </c>
      <c r="E243" s="30">
        <v>3</v>
      </c>
      <c r="F243" s="30">
        <v>4</v>
      </c>
      <c r="G243">
        <f t="shared" si="45"/>
        <v>12</v>
      </c>
      <c r="I243" s="25">
        <f t="shared" si="50"/>
        <v>4</v>
      </c>
      <c r="J243" s="7">
        <f>+IFR!AD243</f>
        <v>3.833333333333333E-2</v>
      </c>
      <c r="K243" s="15">
        <f t="shared" si="43"/>
        <v>1</v>
      </c>
      <c r="L243" s="25">
        <f t="shared" si="51"/>
        <v>4</v>
      </c>
      <c r="M243" s="15">
        <v>1</v>
      </c>
      <c r="N243" s="15">
        <v>1</v>
      </c>
      <c r="P243" s="25">
        <f t="shared" si="46"/>
        <v>4</v>
      </c>
      <c r="R243" s="4">
        <f t="shared" si="47"/>
        <v>5.4834457058908226E-4</v>
      </c>
      <c r="T243" s="6">
        <f>+R243*(assessment!$J$279*assessment!$E$3)</f>
        <v>3977.2603015438203</v>
      </c>
      <c r="V243" s="7">
        <f>+T243/payroll!F243</f>
        <v>1.866152726243759E-3</v>
      </c>
      <c r="X243" s="6">
        <f>IF(V243&lt;$X$2,T243, +payroll!F243 * $X$2)</f>
        <v>3977.2603015438203</v>
      </c>
      <c r="Z243" s="6">
        <f t="shared" si="48"/>
        <v>0</v>
      </c>
      <c r="AB243">
        <f t="shared" si="49"/>
        <v>1</v>
      </c>
    </row>
    <row r="244" spans="1:28" hidden="1" outlineLevel="1">
      <c r="A244" t="s">
        <v>404</v>
      </c>
      <c r="B244" t="s">
        <v>405</v>
      </c>
      <c r="D244" s="30">
        <v>0</v>
      </c>
      <c r="E244" s="30">
        <v>0</v>
      </c>
      <c r="F244" s="30">
        <v>0</v>
      </c>
      <c r="G244">
        <f t="shared" si="45"/>
        <v>0</v>
      </c>
      <c r="I244" s="25">
        <f t="shared" si="50"/>
        <v>0</v>
      </c>
      <c r="J244" s="7">
        <f>+IFR!AD244</f>
        <v>0</v>
      </c>
      <c r="K244" s="15">
        <f t="shared" si="43"/>
        <v>0.95</v>
      </c>
      <c r="L244" s="25">
        <f t="shared" si="51"/>
        <v>0</v>
      </c>
      <c r="M244" s="15">
        <v>1</v>
      </c>
      <c r="N244" s="15">
        <v>1</v>
      </c>
      <c r="P244" s="25">
        <f t="shared" si="46"/>
        <v>0</v>
      </c>
      <c r="R244" s="4">
        <f t="shared" si="47"/>
        <v>0</v>
      </c>
      <c r="T244" s="6">
        <f>+R244*(assessment!$J$279*assessment!$E$3)</f>
        <v>0</v>
      </c>
      <c r="V244" s="7">
        <f>+T244/payroll!F244</f>
        <v>0</v>
      </c>
      <c r="X244" s="6">
        <f>IF(V244&lt;$X$2,T244, +payroll!F244 * $X$2)</f>
        <v>0</v>
      </c>
      <c r="Z244" s="6">
        <f t="shared" si="48"/>
        <v>0</v>
      </c>
      <c r="AB244" t="e">
        <f t="shared" si="49"/>
        <v>#DIV/0!</v>
      </c>
    </row>
    <row r="245" spans="1:28" hidden="1" outlineLevel="1">
      <c r="A245" t="s">
        <v>406</v>
      </c>
      <c r="B245" t="s">
        <v>407</v>
      </c>
      <c r="D245" s="30">
        <v>2</v>
      </c>
      <c r="E245" s="30">
        <v>1</v>
      </c>
      <c r="F245" s="30">
        <v>0</v>
      </c>
      <c r="G245">
        <f t="shared" si="45"/>
        <v>3</v>
      </c>
      <c r="I245" s="25">
        <f t="shared" si="50"/>
        <v>1</v>
      </c>
      <c r="J245" s="7">
        <f>+IFR!AD245</f>
        <v>6.6666666666666671E-3</v>
      </c>
      <c r="K245" s="15">
        <f t="shared" si="43"/>
        <v>0.95</v>
      </c>
      <c r="L245" s="25">
        <f t="shared" si="51"/>
        <v>0.95</v>
      </c>
      <c r="M245" s="15">
        <v>1</v>
      </c>
      <c r="N245" s="15">
        <v>1</v>
      </c>
      <c r="P245" s="25">
        <f t="shared" si="46"/>
        <v>0.95</v>
      </c>
      <c r="R245" s="4">
        <f t="shared" si="47"/>
        <v>1.3023183551490704E-4</v>
      </c>
      <c r="T245" s="6">
        <f>+R245*(assessment!$J$279*assessment!$E$3)</f>
        <v>944.59932161665733</v>
      </c>
      <c r="V245" s="7">
        <f>+T245/payroll!F245</f>
        <v>3.4304293427152668E-4</v>
      </c>
      <c r="X245" s="6">
        <f>IF(V245&lt;$X$2,T245, +payroll!F245 * $X$2)</f>
        <v>944.59932161665733</v>
      </c>
      <c r="Z245" s="6">
        <f t="shared" si="48"/>
        <v>0</v>
      </c>
      <c r="AB245">
        <f t="shared" si="49"/>
        <v>1</v>
      </c>
    </row>
    <row r="246" spans="1:28" hidden="1" outlineLevel="1">
      <c r="A246" t="s">
        <v>408</v>
      </c>
      <c r="B246" t="s">
        <v>409</v>
      </c>
      <c r="D246" s="30">
        <v>0</v>
      </c>
      <c r="E246" s="30">
        <v>0</v>
      </c>
      <c r="F246" s="30">
        <v>0</v>
      </c>
      <c r="G246">
        <f t="shared" si="45"/>
        <v>0</v>
      </c>
      <c r="I246" s="25">
        <f t="shared" si="50"/>
        <v>0</v>
      </c>
      <c r="J246" s="7">
        <f>+IFR!AD246</f>
        <v>0</v>
      </c>
      <c r="K246" s="15">
        <f t="shared" si="43"/>
        <v>0.95</v>
      </c>
      <c r="L246" s="25">
        <f t="shared" si="51"/>
        <v>0</v>
      </c>
      <c r="M246" s="15">
        <v>1</v>
      </c>
      <c r="N246" s="15">
        <v>1</v>
      </c>
      <c r="P246" s="25">
        <f t="shared" si="46"/>
        <v>0</v>
      </c>
      <c r="R246" s="4">
        <f t="shared" si="47"/>
        <v>0</v>
      </c>
      <c r="T246" s="6">
        <f>+R246*(assessment!$J$279*assessment!$E$3)</f>
        <v>0</v>
      </c>
      <c r="V246" s="7">
        <f>+T246/payroll!F246</f>
        <v>0</v>
      </c>
      <c r="X246" s="6">
        <f>IF(V246&lt;$X$2,T246, +payroll!F246 * $X$2)</f>
        <v>0</v>
      </c>
      <c r="Z246" s="6">
        <f t="shared" si="48"/>
        <v>0</v>
      </c>
      <c r="AB246" t="e">
        <f t="shared" si="49"/>
        <v>#DIV/0!</v>
      </c>
    </row>
    <row r="247" spans="1:28" hidden="1" outlineLevel="1">
      <c r="A247" t="s">
        <v>410</v>
      </c>
      <c r="B247" t="s">
        <v>411</v>
      </c>
      <c r="D247" s="30">
        <v>9</v>
      </c>
      <c r="E247" s="30">
        <v>12</v>
      </c>
      <c r="F247" s="30">
        <v>10</v>
      </c>
      <c r="G247">
        <f t="shared" si="45"/>
        <v>31</v>
      </c>
      <c r="I247" s="25">
        <f t="shared" si="50"/>
        <v>10.333333333333334</v>
      </c>
      <c r="J247" s="7">
        <f>+IFR!AD247</f>
        <v>2.9555685669136394E-2</v>
      </c>
      <c r="K247" s="15">
        <f t="shared" si="43"/>
        <v>0.95</v>
      </c>
      <c r="L247" s="25">
        <f t="shared" si="51"/>
        <v>9.8166666666666664</v>
      </c>
      <c r="M247" s="15">
        <v>1</v>
      </c>
      <c r="N247" s="15">
        <v>1</v>
      </c>
      <c r="P247" s="25">
        <f t="shared" si="46"/>
        <v>9.8166666666666664</v>
      </c>
      <c r="R247" s="4">
        <f t="shared" si="47"/>
        <v>1.3457289669873728E-3</v>
      </c>
      <c r="T247" s="6">
        <f>+R247*(assessment!$J$279*assessment!$E$3)</f>
        <v>9760.8596567054592</v>
      </c>
      <c r="V247" s="7">
        <f>+T247/payroll!F247</f>
        <v>6.6959533734671885E-4</v>
      </c>
      <c r="X247" s="6">
        <f>IF(V247&lt;$X$2,T247, +payroll!F247 * $X$2)</f>
        <v>9760.8596567054592</v>
      </c>
      <c r="Z247" s="6">
        <f t="shared" si="48"/>
        <v>0</v>
      </c>
      <c r="AB247">
        <f t="shared" si="49"/>
        <v>1</v>
      </c>
    </row>
    <row r="248" spans="1:28" hidden="1" outlineLevel="1">
      <c r="A248" t="s">
        <v>412</v>
      </c>
      <c r="B248" t="s">
        <v>413</v>
      </c>
      <c r="D248" s="30">
        <v>2</v>
      </c>
      <c r="E248" s="30">
        <v>4</v>
      </c>
      <c r="F248" s="30">
        <v>5</v>
      </c>
      <c r="G248">
        <f t="shared" si="45"/>
        <v>11</v>
      </c>
      <c r="I248" s="25">
        <f t="shared" si="50"/>
        <v>3.6666666666666665</v>
      </c>
      <c r="J248" s="7">
        <f>+IFR!AD248</f>
        <v>4.1666666666666664E-2</v>
      </c>
      <c r="K248" s="15">
        <f t="shared" si="43"/>
        <v>1</v>
      </c>
      <c r="L248" s="25">
        <f t="shared" si="51"/>
        <v>3.6666666666666665</v>
      </c>
      <c r="M248" s="15">
        <v>1</v>
      </c>
      <c r="N248" s="15">
        <v>1</v>
      </c>
      <c r="P248" s="25">
        <f t="shared" si="46"/>
        <v>3.6666666666666665</v>
      </c>
      <c r="R248" s="4">
        <f t="shared" si="47"/>
        <v>5.0264918970665878E-4</v>
      </c>
      <c r="T248" s="6">
        <f>+R248*(assessment!$J$279*assessment!$E$3)</f>
        <v>3645.8219430818358</v>
      </c>
      <c r="V248" s="7">
        <f>+T248/payroll!F248</f>
        <v>1.0668562453364876E-3</v>
      </c>
      <c r="X248" s="6">
        <f>IF(V248&lt;$X$2,T248, +payroll!F248 * $X$2)</f>
        <v>3645.8219430818358</v>
      </c>
      <c r="Z248" s="6">
        <f t="shared" si="48"/>
        <v>0</v>
      </c>
      <c r="AB248">
        <f t="shared" si="49"/>
        <v>1</v>
      </c>
    </row>
    <row r="249" spans="1:28" hidden="1" outlineLevel="1">
      <c r="A249" t="s">
        <v>414</v>
      </c>
      <c r="B249" t="s">
        <v>415</v>
      </c>
      <c r="D249" s="30">
        <v>1</v>
      </c>
      <c r="E249" s="30">
        <v>1</v>
      </c>
      <c r="F249" s="30">
        <v>0</v>
      </c>
      <c r="G249">
        <f t="shared" si="45"/>
        <v>2</v>
      </c>
      <c r="I249" s="25">
        <f t="shared" si="50"/>
        <v>0.66666666666666663</v>
      </c>
      <c r="J249" s="7">
        <f>+IFR!AD249</f>
        <v>5.0000000000000001E-3</v>
      </c>
      <c r="K249" s="15">
        <f t="shared" si="43"/>
        <v>0.95</v>
      </c>
      <c r="L249" s="25">
        <f t="shared" si="51"/>
        <v>0.6333333333333333</v>
      </c>
      <c r="M249" s="15">
        <v>1</v>
      </c>
      <c r="N249" s="15">
        <v>1</v>
      </c>
      <c r="P249" s="25">
        <f t="shared" si="46"/>
        <v>0.6333333333333333</v>
      </c>
      <c r="R249" s="4">
        <f t="shared" si="47"/>
        <v>8.6821223676604691E-5</v>
      </c>
      <c r="T249" s="6">
        <f>+R249*(assessment!$J$279*assessment!$E$3)</f>
        <v>629.73288107777159</v>
      </c>
      <c r="V249" s="7">
        <f>+T249/payroll!F249</f>
        <v>5.95488680615454E-4</v>
      </c>
      <c r="X249" s="6">
        <f>IF(V249&lt;$X$2,T249, +payroll!F249 * $X$2)</f>
        <v>629.73288107777159</v>
      </c>
      <c r="Z249" s="6">
        <f t="shared" si="48"/>
        <v>0</v>
      </c>
      <c r="AB249">
        <f t="shared" si="49"/>
        <v>1</v>
      </c>
    </row>
    <row r="250" spans="1:28" hidden="1" outlineLevel="1">
      <c r="A250" t="s">
        <v>416</v>
      </c>
      <c r="B250" t="s">
        <v>417</v>
      </c>
      <c r="D250" s="30">
        <v>3</v>
      </c>
      <c r="E250" s="30">
        <v>3</v>
      </c>
      <c r="F250" s="30">
        <v>9</v>
      </c>
      <c r="G250">
        <f t="shared" si="45"/>
        <v>15</v>
      </c>
      <c r="I250" s="25">
        <f t="shared" si="50"/>
        <v>5</v>
      </c>
      <c r="J250" s="7">
        <f>+IFR!AD250</f>
        <v>2.7785743302984684E-2</v>
      </c>
      <c r="K250" s="15">
        <f t="shared" si="43"/>
        <v>0.95</v>
      </c>
      <c r="L250" s="25">
        <f t="shared" si="51"/>
        <v>4.75</v>
      </c>
      <c r="M250" s="15">
        <v>1</v>
      </c>
      <c r="N250" s="15">
        <v>1</v>
      </c>
      <c r="P250" s="25">
        <f t="shared" si="46"/>
        <v>4.75</v>
      </c>
      <c r="R250" s="4">
        <f t="shared" si="47"/>
        <v>6.5115917757453516E-4</v>
      </c>
      <c r="T250" s="6">
        <f>+R250*(assessment!$J$279*assessment!$E$3)</f>
        <v>4722.9966080832864</v>
      </c>
      <c r="V250" s="7">
        <f>+T250/payroll!F250</f>
        <v>7.4639915521033278E-4</v>
      </c>
      <c r="X250" s="6">
        <f>IF(V250&lt;$X$2,T250, +payroll!F250 * $X$2)</f>
        <v>4722.9966080832864</v>
      </c>
      <c r="Z250" s="6">
        <f t="shared" si="48"/>
        <v>0</v>
      </c>
      <c r="AB250">
        <f t="shared" si="49"/>
        <v>1</v>
      </c>
    </row>
    <row r="251" spans="1:28" hidden="1" outlineLevel="1">
      <c r="A251" t="s">
        <v>418</v>
      </c>
      <c r="B251" t="s">
        <v>419</v>
      </c>
      <c r="D251" s="30">
        <v>3</v>
      </c>
      <c r="E251" s="30">
        <v>3</v>
      </c>
      <c r="F251" s="30">
        <v>0</v>
      </c>
      <c r="G251">
        <f t="shared" si="45"/>
        <v>6</v>
      </c>
      <c r="I251" s="25">
        <f t="shared" si="50"/>
        <v>2</v>
      </c>
      <c r="J251" s="7">
        <f>+IFR!AD251</f>
        <v>4.9796556277114596E-3</v>
      </c>
      <c r="K251" s="15">
        <f t="shared" si="43"/>
        <v>0.95</v>
      </c>
      <c r="L251" s="25">
        <f t="shared" si="51"/>
        <v>1.9</v>
      </c>
      <c r="M251" s="15">
        <v>1</v>
      </c>
      <c r="N251" s="15">
        <v>1</v>
      </c>
      <c r="P251" s="25">
        <f t="shared" si="46"/>
        <v>1.9</v>
      </c>
      <c r="R251" s="4">
        <f t="shared" si="47"/>
        <v>2.6046367102981407E-4</v>
      </c>
      <c r="T251" s="6">
        <f>+R251*(assessment!$J$279*assessment!$E$3)</f>
        <v>1889.1986432333147</v>
      </c>
      <c r="V251" s="7">
        <f>+T251/payroll!F251</f>
        <v>1.4781350664265931E-4</v>
      </c>
      <c r="X251" s="6">
        <f>IF(V251&lt;$X$2,T251, +payroll!F251 * $X$2)</f>
        <v>1889.1986432333147</v>
      </c>
      <c r="Z251" s="6">
        <f t="shared" si="48"/>
        <v>0</v>
      </c>
      <c r="AB251">
        <f t="shared" si="49"/>
        <v>1</v>
      </c>
    </row>
    <row r="252" spans="1:28" hidden="1" outlineLevel="1">
      <c r="A252" t="s">
        <v>420</v>
      </c>
      <c r="B252" t="s">
        <v>421</v>
      </c>
      <c r="D252" s="30">
        <v>0</v>
      </c>
      <c r="E252" s="30">
        <v>0</v>
      </c>
      <c r="F252" s="30">
        <v>0</v>
      </c>
      <c r="G252">
        <f t="shared" si="45"/>
        <v>0</v>
      </c>
      <c r="I252" s="25">
        <f t="shared" si="50"/>
        <v>0</v>
      </c>
      <c r="J252" s="7">
        <f>+IFR!AD252</f>
        <v>0</v>
      </c>
      <c r="K252" s="15">
        <f t="shared" si="43"/>
        <v>0.95</v>
      </c>
      <c r="L252" s="25">
        <f t="shared" si="51"/>
        <v>0</v>
      </c>
      <c r="M252" s="15">
        <v>1</v>
      </c>
      <c r="N252" s="15">
        <v>1</v>
      </c>
      <c r="P252" s="25">
        <f t="shared" si="46"/>
        <v>0</v>
      </c>
      <c r="R252" s="4">
        <f t="shared" si="47"/>
        <v>0</v>
      </c>
      <c r="T252" s="6">
        <f>+R252*(assessment!$J$279*assessment!$E$3)</f>
        <v>0</v>
      </c>
      <c r="V252" s="7">
        <f>+T252/payroll!F252</f>
        <v>0</v>
      </c>
      <c r="X252" s="6">
        <f>IF(V252&lt;$X$2,T252, +payroll!F252 * $X$2)</f>
        <v>0</v>
      </c>
      <c r="Z252" s="6">
        <f t="shared" si="48"/>
        <v>0</v>
      </c>
      <c r="AB252" t="e">
        <f t="shared" si="49"/>
        <v>#DIV/0!</v>
      </c>
    </row>
    <row r="253" spans="1:28" hidden="1" outlineLevel="1">
      <c r="A253" t="s">
        <v>422</v>
      </c>
      <c r="B253" t="s">
        <v>423</v>
      </c>
      <c r="D253" s="30">
        <v>0</v>
      </c>
      <c r="E253" s="30">
        <v>0</v>
      </c>
      <c r="F253" s="30">
        <v>0</v>
      </c>
      <c r="G253">
        <f t="shared" si="45"/>
        <v>0</v>
      </c>
      <c r="I253" s="25">
        <f t="shared" si="50"/>
        <v>0</v>
      </c>
      <c r="J253" s="7">
        <f>+IFR!AD253</f>
        <v>0</v>
      </c>
      <c r="K253" s="15">
        <f t="shared" si="43"/>
        <v>0.95</v>
      </c>
      <c r="L253" s="25">
        <f t="shared" si="51"/>
        <v>0</v>
      </c>
      <c r="M253" s="15">
        <v>1</v>
      </c>
      <c r="N253" s="15">
        <v>1</v>
      </c>
      <c r="P253" s="25">
        <f t="shared" si="46"/>
        <v>0</v>
      </c>
      <c r="R253" s="4">
        <f t="shared" si="47"/>
        <v>0</v>
      </c>
      <c r="T253" s="6">
        <f>+R253*(assessment!$J$279*assessment!$E$3)</f>
        <v>0</v>
      </c>
      <c r="V253" s="7">
        <f>+T253/payroll!F253</f>
        <v>0</v>
      </c>
      <c r="X253" s="6">
        <f>IF(V253&lt;$X$2,T253, +payroll!F253 * $X$2)</f>
        <v>0</v>
      </c>
      <c r="Z253" s="6">
        <f t="shared" si="48"/>
        <v>0</v>
      </c>
      <c r="AB253" t="e">
        <f t="shared" si="49"/>
        <v>#DIV/0!</v>
      </c>
    </row>
    <row r="254" spans="1:28" hidden="1" outlineLevel="1">
      <c r="A254" t="s">
        <v>424</v>
      </c>
      <c r="B254" t="s">
        <v>425</v>
      </c>
      <c r="D254" s="30">
        <v>3</v>
      </c>
      <c r="E254" s="30">
        <v>0</v>
      </c>
      <c r="F254" s="30">
        <v>3</v>
      </c>
      <c r="G254">
        <f t="shared" si="45"/>
        <v>6</v>
      </c>
      <c r="I254" s="25">
        <f t="shared" si="50"/>
        <v>2</v>
      </c>
      <c r="J254" s="7">
        <f>+IFR!AD254</f>
        <v>0.02</v>
      </c>
      <c r="K254" s="15">
        <f t="shared" si="43"/>
        <v>0.95</v>
      </c>
      <c r="L254" s="25">
        <f t="shared" si="51"/>
        <v>1.9</v>
      </c>
      <c r="M254" s="15">
        <v>1</v>
      </c>
      <c r="N254" s="15">
        <v>1</v>
      </c>
      <c r="P254" s="25">
        <f t="shared" si="46"/>
        <v>1.9</v>
      </c>
      <c r="R254" s="4">
        <f t="shared" si="47"/>
        <v>2.6046367102981407E-4</v>
      </c>
      <c r="T254" s="6">
        <f>+R254*(assessment!$J$279*assessment!$E$3)</f>
        <v>1889.1986432333147</v>
      </c>
      <c r="V254" s="7">
        <f>+T254/payroll!F254</f>
        <v>8.8455788783159677E-4</v>
      </c>
      <c r="X254" s="6">
        <f>IF(V254&lt;$X$2,T254, +payroll!F254 * $X$2)</f>
        <v>1889.1986432333147</v>
      </c>
      <c r="Z254" s="6">
        <f t="shared" si="48"/>
        <v>0</v>
      </c>
      <c r="AB254">
        <f t="shared" si="49"/>
        <v>1</v>
      </c>
    </row>
    <row r="255" spans="1:28" hidden="1" outlineLevel="1">
      <c r="A255" t="s">
        <v>426</v>
      </c>
      <c r="B255" t="s">
        <v>427</v>
      </c>
      <c r="D255" s="30">
        <v>0</v>
      </c>
      <c r="E255" s="30">
        <v>0</v>
      </c>
      <c r="F255" s="30">
        <v>0</v>
      </c>
      <c r="G255">
        <f t="shared" si="45"/>
        <v>0</v>
      </c>
      <c r="I255" s="25">
        <f t="shared" si="50"/>
        <v>0</v>
      </c>
      <c r="J255" s="7">
        <f>+IFR!AD255</f>
        <v>0</v>
      </c>
      <c r="K255" s="15">
        <f t="shared" si="43"/>
        <v>0.95</v>
      </c>
      <c r="L255" s="25">
        <f t="shared" si="51"/>
        <v>0</v>
      </c>
      <c r="M255" s="15">
        <v>1</v>
      </c>
      <c r="N255" s="15">
        <v>1</v>
      </c>
      <c r="P255" s="25">
        <f t="shared" si="46"/>
        <v>0</v>
      </c>
      <c r="R255" s="4">
        <f t="shared" si="47"/>
        <v>0</v>
      </c>
      <c r="T255" s="6">
        <f>+R255*(assessment!$J$279*assessment!$E$3)</f>
        <v>0</v>
      </c>
      <c r="V255" s="7">
        <f>+T255/payroll!F255</f>
        <v>0</v>
      </c>
      <c r="X255" s="6">
        <f>IF(V255&lt;$X$2,T255, +payroll!F255 * $X$2)</f>
        <v>0</v>
      </c>
      <c r="Z255" s="6">
        <f t="shared" si="48"/>
        <v>0</v>
      </c>
      <c r="AB255" t="e">
        <f t="shared" si="49"/>
        <v>#DIV/0!</v>
      </c>
    </row>
    <row r="256" spans="1:28" hidden="1" outlineLevel="1">
      <c r="A256" t="s">
        <v>428</v>
      </c>
      <c r="B256" t="s">
        <v>429</v>
      </c>
      <c r="D256" s="30">
        <v>0</v>
      </c>
      <c r="E256" s="30">
        <v>0</v>
      </c>
      <c r="F256" s="30">
        <v>0</v>
      </c>
      <c r="G256">
        <f t="shared" si="45"/>
        <v>0</v>
      </c>
      <c r="I256" s="25">
        <f t="shared" si="50"/>
        <v>0</v>
      </c>
      <c r="J256" s="7">
        <f>+IFR!AD256</f>
        <v>0</v>
      </c>
      <c r="K256" s="15">
        <f t="shared" si="43"/>
        <v>0.95</v>
      </c>
      <c r="L256" s="25">
        <f t="shared" si="51"/>
        <v>0</v>
      </c>
      <c r="M256" s="15">
        <v>1</v>
      </c>
      <c r="N256" s="15">
        <v>1</v>
      </c>
      <c r="P256" s="25">
        <f t="shared" si="46"/>
        <v>0</v>
      </c>
      <c r="R256" s="4">
        <f t="shared" si="47"/>
        <v>0</v>
      </c>
      <c r="T256" s="6">
        <f>+R256*(assessment!$J$279*assessment!$E$3)</f>
        <v>0</v>
      </c>
      <c r="V256" s="7">
        <f>+T256/payroll!F256</f>
        <v>0</v>
      </c>
      <c r="X256" s="6">
        <f>IF(V256&lt;$X$2,T256, +payroll!F256 * $X$2)</f>
        <v>0</v>
      </c>
      <c r="Z256" s="6">
        <f t="shared" si="48"/>
        <v>0</v>
      </c>
      <c r="AB256" t="e">
        <f t="shared" si="49"/>
        <v>#DIV/0!</v>
      </c>
    </row>
    <row r="257" spans="1:28" hidden="1" outlineLevel="1">
      <c r="A257" t="s">
        <v>430</v>
      </c>
      <c r="B257" t="s">
        <v>431</v>
      </c>
      <c r="D257" s="30">
        <v>0</v>
      </c>
      <c r="E257" s="30">
        <v>1</v>
      </c>
      <c r="F257" s="30">
        <v>1</v>
      </c>
      <c r="G257">
        <f t="shared" si="45"/>
        <v>2</v>
      </c>
      <c r="I257" s="25">
        <f t="shared" si="50"/>
        <v>0.66666666666666663</v>
      </c>
      <c r="J257" s="7">
        <f>+IFR!AD257</f>
        <v>8.3333333333333332E-3</v>
      </c>
      <c r="K257" s="15">
        <f t="shared" si="43"/>
        <v>0.95</v>
      </c>
      <c r="L257" s="25">
        <f t="shared" si="51"/>
        <v>0.6333333333333333</v>
      </c>
      <c r="M257" s="15">
        <v>1</v>
      </c>
      <c r="N257" s="15">
        <v>1</v>
      </c>
      <c r="P257" s="25">
        <f t="shared" si="46"/>
        <v>0.6333333333333333</v>
      </c>
      <c r="R257" s="4">
        <f t="shared" si="47"/>
        <v>8.6821223676604691E-5</v>
      </c>
      <c r="T257" s="6">
        <f>+R257*(assessment!$J$279*assessment!$E$3)</f>
        <v>629.73288107777159</v>
      </c>
      <c r="V257" s="7">
        <f>+T257/payroll!F257</f>
        <v>2.4356730571691598E-4</v>
      </c>
      <c r="X257" s="6">
        <f>IF(V257&lt;$X$2,T257, +payroll!F257 * $X$2)</f>
        <v>629.73288107777159</v>
      </c>
      <c r="Z257" s="6">
        <f t="shared" si="48"/>
        <v>0</v>
      </c>
      <c r="AB257">
        <f t="shared" si="49"/>
        <v>1</v>
      </c>
    </row>
    <row r="258" spans="1:28" hidden="1" outlineLevel="1">
      <c r="A258" t="s">
        <v>432</v>
      </c>
      <c r="B258" t="s">
        <v>433</v>
      </c>
      <c r="D258" s="30">
        <v>0</v>
      </c>
      <c r="E258" s="30">
        <v>0</v>
      </c>
      <c r="F258" s="30">
        <v>0</v>
      </c>
      <c r="G258">
        <f t="shared" si="45"/>
        <v>0</v>
      </c>
      <c r="I258" s="25">
        <f t="shared" si="50"/>
        <v>0</v>
      </c>
      <c r="J258" s="7">
        <f>+IFR!AD258</f>
        <v>0</v>
      </c>
      <c r="K258" s="15">
        <f t="shared" si="43"/>
        <v>0.95</v>
      </c>
      <c r="L258" s="25">
        <f t="shared" si="51"/>
        <v>0</v>
      </c>
      <c r="M258" s="15">
        <v>1</v>
      </c>
      <c r="N258" s="15">
        <v>1</v>
      </c>
      <c r="P258" s="25">
        <f t="shared" si="46"/>
        <v>0</v>
      </c>
      <c r="R258" s="4">
        <f t="shared" si="47"/>
        <v>0</v>
      </c>
      <c r="T258" s="6">
        <f>+R258*(assessment!$J$279*assessment!$E$3)</f>
        <v>0</v>
      </c>
      <c r="V258" s="7">
        <f>+T258/payroll!F258</f>
        <v>0</v>
      </c>
      <c r="X258" s="6">
        <f>IF(V258&lt;$X$2,T258, +payroll!F258 * $X$2)</f>
        <v>0</v>
      </c>
      <c r="Z258" s="6">
        <f t="shared" si="48"/>
        <v>0</v>
      </c>
      <c r="AB258" t="e">
        <f t="shared" si="49"/>
        <v>#DIV/0!</v>
      </c>
    </row>
    <row r="259" spans="1:28" hidden="1" outlineLevel="1">
      <c r="A259" t="s">
        <v>434</v>
      </c>
      <c r="B259" t="s">
        <v>435</v>
      </c>
      <c r="D259" s="30">
        <v>1</v>
      </c>
      <c r="E259" s="30">
        <v>2</v>
      </c>
      <c r="F259" s="30">
        <v>3</v>
      </c>
      <c r="G259">
        <f t="shared" si="45"/>
        <v>6</v>
      </c>
      <c r="I259" s="25">
        <f t="shared" si="50"/>
        <v>2</v>
      </c>
      <c r="J259" s="7">
        <f>+IFR!AD259</f>
        <v>2.3333333333333334E-2</v>
      </c>
      <c r="K259" s="15">
        <f t="shared" si="43"/>
        <v>0.95</v>
      </c>
      <c r="L259" s="25">
        <f t="shared" si="51"/>
        <v>1.9</v>
      </c>
      <c r="M259" s="15">
        <v>1</v>
      </c>
      <c r="N259" s="15">
        <v>1</v>
      </c>
      <c r="P259" s="25">
        <f t="shared" si="46"/>
        <v>1.9</v>
      </c>
      <c r="R259" s="4">
        <f t="shared" si="47"/>
        <v>2.6046367102981407E-4</v>
      </c>
      <c r="T259" s="6">
        <f>+R259*(assessment!$J$279*assessment!$E$3)</f>
        <v>1889.1986432333147</v>
      </c>
      <c r="V259" s="7">
        <f>+T259/payroll!F259</f>
        <v>1.0487572242602724E-3</v>
      </c>
      <c r="X259" s="6">
        <f>IF(V259&lt;$X$2,T259, +payroll!F259 * $X$2)</f>
        <v>1889.1986432333147</v>
      </c>
      <c r="Z259" s="6">
        <f t="shared" si="48"/>
        <v>0</v>
      </c>
      <c r="AB259">
        <f t="shared" si="49"/>
        <v>1</v>
      </c>
    </row>
    <row r="260" spans="1:28" hidden="1" outlineLevel="1">
      <c r="A260" t="s">
        <v>436</v>
      </c>
      <c r="B260" t="s">
        <v>437</v>
      </c>
      <c r="D260" s="30">
        <v>0</v>
      </c>
      <c r="E260" s="30">
        <v>0</v>
      </c>
      <c r="F260" s="30">
        <v>0</v>
      </c>
      <c r="G260">
        <f t="shared" si="45"/>
        <v>0</v>
      </c>
      <c r="I260" s="25">
        <f t="shared" si="50"/>
        <v>0</v>
      </c>
      <c r="J260" s="7">
        <f>+IFR!AD260</f>
        <v>0</v>
      </c>
      <c r="K260" s="15">
        <f t="shared" si="43"/>
        <v>0.95</v>
      </c>
      <c r="L260" s="25">
        <f t="shared" si="51"/>
        <v>0</v>
      </c>
      <c r="M260" s="15">
        <v>1</v>
      </c>
      <c r="N260" s="15">
        <v>1</v>
      </c>
      <c r="P260" s="25">
        <f t="shared" si="46"/>
        <v>0</v>
      </c>
      <c r="R260" s="4">
        <f t="shared" si="47"/>
        <v>0</v>
      </c>
      <c r="T260" s="6">
        <f>+R260*(assessment!$J$279*assessment!$E$3)</f>
        <v>0</v>
      </c>
      <c r="V260" s="7">
        <f>+T260/payroll!F260</f>
        <v>0</v>
      </c>
      <c r="X260" s="6">
        <f>IF(V260&lt;$X$2,T260, +payroll!F260 * $X$2)</f>
        <v>0</v>
      </c>
      <c r="Z260" s="6">
        <f t="shared" si="48"/>
        <v>0</v>
      </c>
      <c r="AB260" t="e">
        <f t="shared" si="49"/>
        <v>#DIV/0!</v>
      </c>
    </row>
    <row r="261" spans="1:28" hidden="1" outlineLevel="1">
      <c r="A261" t="s">
        <v>438</v>
      </c>
      <c r="B261" t="s">
        <v>439</v>
      </c>
      <c r="D261" s="30">
        <v>1</v>
      </c>
      <c r="E261" s="30">
        <v>1</v>
      </c>
      <c r="F261" s="30">
        <v>0</v>
      </c>
      <c r="G261">
        <f t="shared" si="45"/>
        <v>2</v>
      </c>
      <c r="I261" s="25">
        <f t="shared" si="50"/>
        <v>0.66666666666666663</v>
      </c>
      <c r="J261" s="7">
        <f>+IFR!AD261</f>
        <v>5.0000000000000001E-3</v>
      </c>
      <c r="K261" s="15">
        <f t="shared" ref="K261:K266" si="52">IF(+J261&lt;$E$272,$I$272,IF(J261&gt;$E$274,$I$274,$I$273))</f>
        <v>0.95</v>
      </c>
      <c r="L261" s="25">
        <f t="shared" si="51"/>
        <v>0.6333333333333333</v>
      </c>
      <c r="M261" s="15">
        <v>1</v>
      </c>
      <c r="N261" s="15">
        <v>1</v>
      </c>
      <c r="P261" s="25">
        <f t="shared" si="46"/>
        <v>0.6333333333333333</v>
      </c>
      <c r="R261" s="4">
        <f t="shared" si="47"/>
        <v>8.6821223676604691E-5</v>
      </c>
      <c r="T261" s="6">
        <f>+R261*(assessment!$J$279*assessment!$E$3)</f>
        <v>629.73288107777159</v>
      </c>
      <c r="V261" s="7">
        <f>+T261/payroll!F261</f>
        <v>6.0489580076620187E-4</v>
      </c>
      <c r="X261" s="6">
        <f>IF(V261&lt;$X$2,T261, +payroll!F261 * $X$2)</f>
        <v>629.73288107777159</v>
      </c>
      <c r="Z261" s="6">
        <f t="shared" si="48"/>
        <v>0</v>
      </c>
      <c r="AB261">
        <f t="shared" si="49"/>
        <v>1</v>
      </c>
    </row>
    <row r="262" spans="1:28" hidden="1" outlineLevel="1">
      <c r="A262" t="s">
        <v>440</v>
      </c>
      <c r="B262" t="s">
        <v>441</v>
      </c>
      <c r="D262" s="30">
        <v>0</v>
      </c>
      <c r="E262" s="30">
        <v>0</v>
      </c>
      <c r="F262" s="30">
        <v>0</v>
      </c>
      <c r="G262">
        <f t="shared" si="45"/>
        <v>0</v>
      </c>
      <c r="I262" s="25">
        <f t="shared" si="50"/>
        <v>0</v>
      </c>
      <c r="J262" s="7">
        <f>+IFR!AD262</f>
        <v>0</v>
      </c>
      <c r="K262" s="15">
        <f t="shared" si="52"/>
        <v>0.95</v>
      </c>
      <c r="L262" s="25">
        <f t="shared" si="51"/>
        <v>0</v>
      </c>
      <c r="M262" s="15">
        <v>1</v>
      </c>
      <c r="N262" s="15">
        <v>1</v>
      </c>
      <c r="P262" s="25">
        <f t="shared" si="46"/>
        <v>0</v>
      </c>
      <c r="R262" s="4">
        <f t="shared" si="47"/>
        <v>0</v>
      </c>
      <c r="T262" s="6">
        <f>+R262*(assessment!$J$279*assessment!$E$3)</f>
        <v>0</v>
      </c>
      <c r="V262" s="7">
        <f>+T262/payroll!F262</f>
        <v>0</v>
      </c>
      <c r="X262" s="6">
        <f>IF(V262&lt;$X$2,T262, +payroll!F262 * $X$2)</f>
        <v>0</v>
      </c>
      <c r="Z262" s="6">
        <f t="shared" si="48"/>
        <v>0</v>
      </c>
      <c r="AB262" t="e">
        <f t="shared" si="49"/>
        <v>#DIV/0!</v>
      </c>
    </row>
    <row r="263" spans="1:28" hidden="1" outlineLevel="1">
      <c r="A263" t="s">
        <v>442</v>
      </c>
      <c r="B263" t="s">
        <v>443</v>
      </c>
      <c r="D263" s="30">
        <v>1</v>
      </c>
      <c r="E263" s="30">
        <v>5</v>
      </c>
      <c r="F263" s="30">
        <v>2</v>
      </c>
      <c r="G263">
        <f t="shared" si="45"/>
        <v>8</v>
      </c>
      <c r="I263" s="25">
        <f t="shared" si="50"/>
        <v>2.6666666666666665</v>
      </c>
      <c r="J263" s="7">
        <f>+IFR!AD263</f>
        <v>2.4200587516174557E-2</v>
      </c>
      <c r="K263" s="15">
        <f t="shared" si="52"/>
        <v>0.95</v>
      </c>
      <c r="L263" s="25">
        <f t="shared" si="51"/>
        <v>2.5333333333333332</v>
      </c>
      <c r="M263" s="15">
        <v>1</v>
      </c>
      <c r="N263" s="15">
        <v>1</v>
      </c>
      <c r="P263" s="25">
        <f t="shared" si="46"/>
        <v>2.5333333333333332</v>
      </c>
      <c r="R263" s="4">
        <f t="shared" si="47"/>
        <v>3.4728489470641877E-4</v>
      </c>
      <c r="T263" s="6">
        <f>+R263*(assessment!$J$279*assessment!$E$3)</f>
        <v>2518.9315243110864</v>
      </c>
      <c r="V263" s="7">
        <f>+T263/payroll!F263</f>
        <v>5.558269617314417E-4</v>
      </c>
      <c r="X263" s="6">
        <f>IF(V263&lt;$X$2,T263, +payroll!F263 * $X$2)</f>
        <v>2518.9315243110864</v>
      </c>
      <c r="Z263" s="6">
        <f t="shared" si="48"/>
        <v>0</v>
      </c>
      <c r="AB263">
        <f t="shared" si="49"/>
        <v>1</v>
      </c>
    </row>
    <row r="264" spans="1:28" hidden="1" outlineLevel="1">
      <c r="A264" t="s">
        <v>444</v>
      </c>
      <c r="B264" t="s">
        <v>445</v>
      </c>
      <c r="D264" s="30">
        <v>0</v>
      </c>
      <c r="E264" s="30">
        <v>0</v>
      </c>
      <c r="F264" s="30">
        <v>0</v>
      </c>
      <c r="G264">
        <f t="shared" si="45"/>
        <v>0</v>
      </c>
      <c r="I264" s="25">
        <f t="shared" si="50"/>
        <v>0</v>
      </c>
      <c r="J264" s="7">
        <f>+IFR!AD264</f>
        <v>0</v>
      </c>
      <c r="K264" s="15">
        <f t="shared" si="52"/>
        <v>0.95</v>
      </c>
      <c r="L264" s="25">
        <f t="shared" si="51"/>
        <v>0</v>
      </c>
      <c r="M264" s="15">
        <v>1</v>
      </c>
      <c r="N264" s="15">
        <v>1</v>
      </c>
      <c r="P264" s="25">
        <f t="shared" si="46"/>
        <v>0</v>
      </c>
      <c r="R264" s="4">
        <f t="shared" si="47"/>
        <v>0</v>
      </c>
      <c r="T264" s="6">
        <f>+R264*(assessment!$J$279*assessment!$E$3)</f>
        <v>0</v>
      </c>
      <c r="V264" s="7">
        <f>+T264/payroll!F264</f>
        <v>0</v>
      </c>
      <c r="X264" s="6">
        <f>IF(V264&lt;$X$2,T264, +payroll!F264 * $X$2)</f>
        <v>0</v>
      </c>
      <c r="Z264" s="6">
        <f t="shared" si="48"/>
        <v>0</v>
      </c>
      <c r="AB264" t="e">
        <f t="shared" si="49"/>
        <v>#DIV/0!</v>
      </c>
    </row>
    <row r="265" spans="1:28" hidden="1" outlineLevel="1">
      <c r="A265" t="s">
        <v>446</v>
      </c>
      <c r="B265" t="s">
        <v>447</v>
      </c>
      <c r="D265" s="30">
        <v>0</v>
      </c>
      <c r="E265" s="30">
        <v>0</v>
      </c>
      <c r="F265" s="30">
        <v>0</v>
      </c>
      <c r="G265">
        <f t="shared" si="45"/>
        <v>0</v>
      </c>
      <c r="I265" s="25">
        <f t="shared" si="50"/>
        <v>0</v>
      </c>
      <c r="J265" s="7">
        <f>+IFR!AD265</f>
        <v>0</v>
      </c>
      <c r="K265" s="15">
        <f t="shared" si="52"/>
        <v>0.95</v>
      </c>
      <c r="L265" s="25">
        <f t="shared" si="51"/>
        <v>0</v>
      </c>
      <c r="M265" s="15">
        <v>1</v>
      </c>
      <c r="N265" s="15">
        <v>1</v>
      </c>
      <c r="P265" s="25">
        <f t="shared" si="46"/>
        <v>0</v>
      </c>
      <c r="R265" s="4">
        <f t="shared" si="47"/>
        <v>0</v>
      </c>
      <c r="T265" s="6">
        <f>+R265*(assessment!$J$279*assessment!$E$3)</f>
        <v>0</v>
      </c>
      <c r="V265" s="7">
        <f>+T265/payroll!F265</f>
        <v>0</v>
      </c>
      <c r="X265" s="6">
        <f>IF(V265&lt;$X$2,T265, +payroll!F265 * $X$2)</f>
        <v>0</v>
      </c>
      <c r="Z265" s="6">
        <f t="shared" si="48"/>
        <v>0</v>
      </c>
      <c r="AB265" t="e">
        <f t="shared" si="49"/>
        <v>#DIV/0!</v>
      </c>
    </row>
    <row r="266" spans="1:28" hidden="1" outlineLevel="1">
      <c r="A266" t="s">
        <v>448</v>
      </c>
      <c r="B266" t="s">
        <v>449</v>
      </c>
      <c r="D266" s="34">
        <v>0</v>
      </c>
      <c r="E266" s="34">
        <v>0</v>
      </c>
      <c r="F266" s="34">
        <v>0</v>
      </c>
      <c r="G266">
        <f t="shared" si="45"/>
        <v>0</v>
      </c>
      <c r="I266" s="35">
        <f t="shared" si="50"/>
        <v>0</v>
      </c>
      <c r="J266" s="33">
        <f>+IFR!AD266</f>
        <v>0</v>
      </c>
      <c r="K266" s="36">
        <f t="shared" si="52"/>
        <v>0.95</v>
      </c>
      <c r="L266" s="35">
        <f t="shared" si="51"/>
        <v>0</v>
      </c>
      <c r="M266" s="15">
        <v>1</v>
      </c>
      <c r="N266" s="15">
        <v>1</v>
      </c>
      <c r="P266" s="35">
        <f t="shared" si="46"/>
        <v>0</v>
      </c>
      <c r="R266" s="31">
        <f t="shared" si="47"/>
        <v>0</v>
      </c>
      <c r="T266" s="32">
        <f>+R266*(assessment!$J$279*assessment!$E$3)</f>
        <v>0</v>
      </c>
      <c r="V266" s="33">
        <f>+T266/payroll!F266</f>
        <v>0</v>
      </c>
      <c r="X266" s="32">
        <f>IF(V266&lt;$X$2,T266, +payroll!F266 * $X$2)</f>
        <v>0</v>
      </c>
      <c r="Z266" s="32">
        <f t="shared" si="48"/>
        <v>0</v>
      </c>
      <c r="AB266" t="e">
        <f t="shared" si="49"/>
        <v>#DIV/0!</v>
      </c>
    </row>
    <row r="267" spans="1:28" collapsed="1">
      <c r="B267" t="s">
        <v>493</v>
      </c>
      <c r="D267" s="30">
        <f>SUBTOTAL(9,D146:D266)</f>
        <v>131</v>
      </c>
      <c r="E267" s="30">
        <f>SUBTOTAL(9,E146:E266)</f>
        <v>118</v>
      </c>
      <c r="F267" s="30">
        <f>SUBTOTAL(9,F146:F266)</f>
        <v>115</v>
      </c>
      <c r="G267">
        <f>SUBTOTAL(9,G146:G266)</f>
        <v>364</v>
      </c>
      <c r="I267" s="25">
        <f>SUBTOTAL(9,I146:I266)</f>
        <v>121.33333333333336</v>
      </c>
      <c r="J267" s="7">
        <f>+IFR!AD267</f>
        <v>1.7173375917018004E-2</v>
      </c>
      <c r="K267" s="15">
        <f>+L267/I267</f>
        <v>0.96881868131868154</v>
      </c>
      <c r="L267" s="25">
        <f>SUBTOTAL(9,L146:L266)</f>
        <v>117.55000000000005</v>
      </c>
      <c r="M267" s="15">
        <f>+P267/L267</f>
        <v>1</v>
      </c>
      <c r="N267" s="15"/>
      <c r="P267" s="25">
        <f>SUBTOTAL(9,P146:P266)</f>
        <v>117.55000000000005</v>
      </c>
      <c r="R267" s="4">
        <f>SUBTOTAL(9,R146:R266)</f>
        <v>1.6114476068186657E-2</v>
      </c>
      <c r="T267" s="6">
        <f>SUBTOTAL(9,T146:T266)</f>
        <v>116881.73711161903</v>
      </c>
      <c r="V267" s="7">
        <f>+T267/payroll!F267</f>
        <v>4.3351486012691644E-4</v>
      </c>
      <c r="X267" s="6">
        <f>SUBTOTAL(9,X146:X266)</f>
        <v>116881.73711161903</v>
      </c>
      <c r="Z267" s="6">
        <f>+T267-X267</f>
        <v>0</v>
      </c>
      <c r="AB267">
        <f>+X267/T267</f>
        <v>1</v>
      </c>
    </row>
    <row r="268" spans="1:28">
      <c r="D268" s="34"/>
      <c r="E268" s="34"/>
      <c r="F268" s="34"/>
      <c r="G268" s="6">
        <f>SUM(G4:G266)</f>
        <v>21660</v>
      </c>
      <c r="J268" s="25"/>
      <c r="Z268" s="8"/>
    </row>
    <row r="269" spans="1:28" ht="13.5" thickBot="1">
      <c r="D269" s="30">
        <f>SUBTOTAL(9,D4:D268)</f>
        <v>7137</v>
      </c>
      <c r="E269" s="30">
        <f>SUBTOTAL(9,E4:E268)</f>
        <v>7209</v>
      </c>
      <c r="F269" s="30">
        <f>SUBTOTAL(9,F4:F268)</f>
        <v>7370</v>
      </c>
      <c r="I269" s="24">
        <f>SUBTOTAL(9,I4:I268)</f>
        <v>7249.9999999999973</v>
      </c>
      <c r="J269" s="7">
        <f>+IFR!AD269</f>
        <v>3.8902567593613331E-2</v>
      </c>
      <c r="K269" s="15">
        <f>+L269/I269</f>
        <v>1.0061632183908045</v>
      </c>
      <c r="L269" s="24">
        <f>SUBTOTAL(9,L4:L268)</f>
        <v>7294.6833333333298</v>
      </c>
      <c r="M269" s="15">
        <f>+P269/L269</f>
        <v>1</v>
      </c>
      <c r="N269" s="16"/>
      <c r="P269" s="24">
        <f>SUBTOTAL(9,P4:P268)</f>
        <v>7294.6833333333298</v>
      </c>
      <c r="R269" s="13">
        <f>SUBTOTAL(9,R5:R268)</f>
        <v>1.0000000000000004</v>
      </c>
      <c r="T269" s="11">
        <f>SUBTOTAL(9,T5:T268)</f>
        <v>7253213.6085000057</v>
      </c>
      <c r="V269" s="7">
        <f>+T269/payroll!F269</f>
        <v>9.0449162401386087E-4</v>
      </c>
      <c r="X269" s="11">
        <f>SUBTOTAL(9,X5:X268)</f>
        <v>7253213.6085000057</v>
      </c>
      <c r="Z269" s="6">
        <f>SUBTOTAL(9,Z4:Z268)</f>
        <v>0</v>
      </c>
    </row>
    <row r="270" spans="1:28" ht="13.5" thickTop="1">
      <c r="J270" s="25"/>
    </row>
    <row r="271" spans="1:28">
      <c r="B271" s="10" t="s">
        <v>480</v>
      </c>
    </row>
    <row r="272" spans="1:28">
      <c r="B272" s="10" t="s">
        <v>481</v>
      </c>
      <c r="C272" s="45" t="s">
        <v>569</v>
      </c>
      <c r="D272" s="10" t="s">
        <v>482</v>
      </c>
      <c r="E272" s="26">
        <v>3.5000000000000003E-2</v>
      </c>
      <c r="H272" s="45" t="s">
        <v>568</v>
      </c>
      <c r="I272" s="17">
        <v>0.95</v>
      </c>
      <c r="R272"/>
      <c r="S272" s="4"/>
    </row>
    <row r="273" spans="2:20">
      <c r="B273" s="10" t="s">
        <v>483</v>
      </c>
      <c r="C273" s="45" t="s">
        <v>569</v>
      </c>
      <c r="D273" s="27" t="s">
        <v>484</v>
      </c>
      <c r="E273" s="26"/>
      <c r="H273" s="45" t="s">
        <v>568</v>
      </c>
      <c r="I273" s="17">
        <v>1</v>
      </c>
      <c r="R273"/>
      <c r="S273" s="4"/>
    </row>
    <row r="274" spans="2:20">
      <c r="B274" s="10" t="s">
        <v>485</v>
      </c>
      <c r="C274" s="45" t="s">
        <v>569</v>
      </c>
      <c r="D274" s="10" t="s">
        <v>508</v>
      </c>
      <c r="E274" s="27">
        <v>7.4999999999999997E-2</v>
      </c>
      <c r="H274" s="45" t="s">
        <v>568</v>
      </c>
      <c r="I274" s="17">
        <v>1.05</v>
      </c>
      <c r="R274"/>
      <c r="S274" s="4"/>
    </row>
    <row r="275" spans="2:20">
      <c r="T275" s="6"/>
    </row>
  </sheetData>
  <sheetProtection sheet="1" formatCells="0" formatColumns="0" formatRows="0" insertColumns="0" insertRows="0" insertHyperlinks="0" deleteColumns="0" deleteRows="0" sort="0" autoFilter="0" pivotTables="0"/>
  <phoneticPr fontId="7" type="noConversion"/>
  <printOptions horizontalCentered="1"/>
  <pageMargins left="0.17" right="0.16" top="0.75" bottom="0.5" header="0.25" footer="0.25"/>
  <pageSetup scale="90" orientation="landscape" horizontalDpi="4294967292" verticalDpi="200" r:id="rId1"/>
  <headerFooter alignWithMargins="0">
    <oddHeader>&amp;C&amp;"Arial,Bold"&amp;14Claim Number Data
FY 2012 Assessments</oddHeader>
    <oddFooter>&amp;L&amp;D&amp;CPage &amp;P of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V273"/>
  <sheetViews>
    <sheetView workbookViewId="0">
      <pane xSplit="2" ySplit="3" topLeftCell="C141" activePane="bottomRight" state="frozen"/>
      <selection activeCell="T274" sqref="T274"/>
      <selection pane="topRight" activeCell="T274" sqref="T274"/>
      <selection pane="bottomLeft" activeCell="T274" sqref="T274"/>
      <selection pane="bottomRight"/>
    </sheetView>
  </sheetViews>
  <sheetFormatPr defaultRowHeight="12.75" outlineLevelRow="1"/>
  <cols>
    <col min="1" max="1" width="6.28515625" customWidth="1"/>
    <col min="2" max="2" width="29.42578125" customWidth="1"/>
    <col min="3" max="4" width="13.28515625" customWidth="1"/>
    <col min="5" max="5" width="13.42578125" bestFit="1" customWidth="1"/>
    <col min="6" max="6" width="2.28515625" customWidth="1"/>
    <col min="7" max="7" width="13.42578125" bestFit="1" customWidth="1"/>
    <col min="8" max="8" width="7.5703125" customWidth="1"/>
    <col min="9" max="9" width="1.5703125" customWidth="1"/>
    <col min="10" max="10" width="13.28515625" customWidth="1"/>
    <col min="11" max="11" width="1.5703125" customWidth="1"/>
    <col min="12" max="12" width="9.28515625" bestFit="1" customWidth="1"/>
    <col min="13" max="13" width="1.5703125" customWidth="1"/>
    <col min="14" max="14" width="13.140625" customWidth="1"/>
    <col min="15" max="15" width="1.5703125" customWidth="1"/>
    <col min="16" max="16" width="7.140625" customWidth="1"/>
    <col min="17" max="17" width="1.5703125" customWidth="1"/>
    <col min="18" max="18" width="13.42578125" bestFit="1" customWidth="1"/>
    <col min="19" max="19" width="1.85546875" customWidth="1"/>
    <col min="21" max="21" width="1.5703125" customWidth="1"/>
    <col min="22" max="22" width="6.85546875" customWidth="1"/>
    <col min="24" max="24" width="1.5703125" customWidth="1"/>
  </cols>
  <sheetData>
    <row r="1" spans="1:22">
      <c r="H1" s="1"/>
      <c r="L1" s="1"/>
      <c r="N1" s="1" t="s">
        <v>462</v>
      </c>
      <c r="R1" s="1" t="s">
        <v>455</v>
      </c>
    </row>
    <row r="2" spans="1:22">
      <c r="A2" s="20" t="s">
        <v>470</v>
      </c>
      <c r="B2" s="20"/>
      <c r="G2" s="1" t="s">
        <v>452</v>
      </c>
      <c r="H2" s="1" t="s">
        <v>464</v>
      </c>
      <c r="J2" s="1" t="s">
        <v>453</v>
      </c>
      <c r="L2" s="1" t="s">
        <v>3</v>
      </c>
      <c r="N2" s="1" t="s">
        <v>3</v>
      </c>
      <c r="P2" s="1" t="s">
        <v>4</v>
      </c>
      <c r="R2" s="14">
        <v>0.04</v>
      </c>
      <c r="T2" s="1"/>
    </row>
    <row r="3" spans="1:22">
      <c r="A3" s="2" t="s">
        <v>468</v>
      </c>
      <c r="B3" s="2" t="s">
        <v>469</v>
      </c>
      <c r="C3" s="2" t="s">
        <v>524</v>
      </c>
      <c r="D3" s="2" t="s">
        <v>575</v>
      </c>
      <c r="E3" s="2" t="s">
        <v>579</v>
      </c>
      <c r="F3" s="2"/>
      <c r="G3" s="2" t="s">
        <v>463</v>
      </c>
      <c r="H3" s="2" t="s">
        <v>465</v>
      </c>
      <c r="J3" s="2" t="s">
        <v>463</v>
      </c>
      <c r="L3" s="3" t="s">
        <v>5</v>
      </c>
      <c r="N3" s="3" t="s">
        <v>6</v>
      </c>
      <c r="P3" s="3" t="s">
        <v>1</v>
      </c>
      <c r="R3" s="3" t="s">
        <v>460</v>
      </c>
      <c r="T3" s="3" t="s">
        <v>461</v>
      </c>
    </row>
    <row r="4" spans="1:22">
      <c r="H4" s="7"/>
      <c r="L4" s="4"/>
    </row>
    <row r="5" spans="1:22">
      <c r="A5" t="s">
        <v>7</v>
      </c>
      <c r="B5" t="s">
        <v>534</v>
      </c>
      <c r="C5" s="17">
        <v>4030.63</v>
      </c>
      <c r="D5" s="17">
        <v>9396.49</v>
      </c>
      <c r="E5" s="17">
        <v>526.78</v>
      </c>
      <c r="F5" s="17"/>
      <c r="G5" s="17">
        <f t="shared" ref="G5:G55" si="0">IF(SUM(C5:E5)&lt;&gt;0,AVERAGE(C5:E5),0)</f>
        <v>4651.3</v>
      </c>
      <c r="H5" s="15">
        <v>1</v>
      </c>
      <c r="J5" s="17">
        <f t="shared" ref="J5:J55" si="1">+G5*H5</f>
        <v>4651.3</v>
      </c>
      <c r="L5" s="4">
        <f t="shared" ref="L5:L37" si="2">+J5/$J$269</f>
        <v>1.0722864541088643E-4</v>
      </c>
      <c r="N5" s="17">
        <f>+L5*(assessment!$J$279*assessment!$F$3)</f>
        <v>3111.0090804610504</v>
      </c>
      <c r="P5" s="7">
        <f>+N5/payroll!F5</f>
        <v>1.2094307384760643E-4</v>
      </c>
      <c r="R5" s="17">
        <f>IF(P5&lt;$R$2,N5, +payroll!F5 * $R$2)</f>
        <v>3111.0090804610504</v>
      </c>
      <c r="T5" s="6">
        <f t="shared" ref="T5:T55" si="3">+N5-R5</f>
        <v>0</v>
      </c>
      <c r="V5">
        <f t="shared" ref="V5:V55" si="4">+R5/N5</f>
        <v>1</v>
      </c>
    </row>
    <row r="6" spans="1:22">
      <c r="A6" t="s">
        <v>8</v>
      </c>
      <c r="B6" t="s">
        <v>535</v>
      </c>
      <c r="C6" s="17">
        <v>8262.2199999999993</v>
      </c>
      <c r="D6" s="17">
        <v>1721.6</v>
      </c>
      <c r="E6" s="17">
        <v>0</v>
      </c>
      <c r="F6" s="17"/>
      <c r="G6" s="17">
        <f t="shared" si="0"/>
        <v>3327.94</v>
      </c>
      <c r="H6" s="15">
        <v>1</v>
      </c>
      <c r="J6" s="17">
        <f t="shared" si="1"/>
        <v>3327.94</v>
      </c>
      <c r="L6" s="4">
        <f t="shared" si="2"/>
        <v>7.6720593857352857E-5</v>
      </c>
      <c r="N6" s="17">
        <f>+L6*(assessment!$J$279*assessment!$F$3)</f>
        <v>2225.8834216734131</v>
      </c>
      <c r="P6" s="7">
        <f>+N6/payroll!F6</f>
        <v>8.2503272288713311E-5</v>
      </c>
      <c r="R6" s="17">
        <f>IF(P6&lt;$R$2,N6, +payroll!F6 * $R$2)</f>
        <v>2225.8834216734131</v>
      </c>
      <c r="T6" s="6">
        <f t="shared" si="3"/>
        <v>0</v>
      </c>
      <c r="V6">
        <f t="shared" si="4"/>
        <v>1</v>
      </c>
    </row>
    <row r="7" spans="1:22">
      <c r="A7" t="s">
        <v>9</v>
      </c>
      <c r="B7" t="s">
        <v>10</v>
      </c>
      <c r="C7" s="17">
        <v>4279.45</v>
      </c>
      <c r="D7" s="17">
        <v>58198.25</v>
      </c>
      <c r="E7" s="17">
        <v>10856.42</v>
      </c>
      <c r="F7" s="17"/>
      <c r="G7" s="17">
        <f t="shared" si="0"/>
        <v>24444.706666666665</v>
      </c>
      <c r="H7" s="15">
        <v>1</v>
      </c>
      <c r="J7" s="17">
        <f t="shared" si="1"/>
        <v>24444.706666666665</v>
      </c>
      <c r="L7" s="4">
        <f t="shared" si="2"/>
        <v>5.6353552411866176E-4</v>
      </c>
      <c r="N7" s="17">
        <f>+L7*(assessment!$J$279*assessment!$F$3)</f>
        <v>16349.77412964263</v>
      </c>
      <c r="P7" s="7">
        <f>+N7/payroll!F7</f>
        <v>6.6976383061570206E-4</v>
      </c>
      <c r="R7" s="17">
        <f>IF(P7&lt;$R$2,N7, +payroll!F7 * $R$2)</f>
        <v>16349.77412964263</v>
      </c>
      <c r="T7" s="6">
        <f t="shared" si="3"/>
        <v>0</v>
      </c>
      <c r="V7">
        <f t="shared" si="4"/>
        <v>1</v>
      </c>
    </row>
    <row r="8" spans="1:22">
      <c r="A8" t="s">
        <v>11</v>
      </c>
      <c r="B8" t="s">
        <v>12</v>
      </c>
      <c r="C8" s="17">
        <v>0</v>
      </c>
      <c r="D8" s="17">
        <v>0</v>
      </c>
      <c r="E8" s="17">
        <v>0</v>
      </c>
      <c r="F8" s="17"/>
      <c r="G8" s="17">
        <f t="shared" si="0"/>
        <v>0</v>
      </c>
      <c r="H8" s="15">
        <v>1</v>
      </c>
      <c r="J8" s="17">
        <f t="shared" si="1"/>
        <v>0</v>
      </c>
      <c r="L8" s="4">
        <f t="shared" si="2"/>
        <v>0</v>
      </c>
      <c r="N8" s="17">
        <f>+L8*(assessment!$J$279*assessment!$F$3)</f>
        <v>0</v>
      </c>
      <c r="P8" s="7">
        <f>+N8/payroll!F8</f>
        <v>0</v>
      </c>
      <c r="R8" s="17">
        <f>IF(P8&lt;$R$2,N8, +payroll!F8 * $R$2)</f>
        <v>0</v>
      </c>
      <c r="T8" s="6">
        <f t="shared" si="3"/>
        <v>0</v>
      </c>
      <c r="V8" t="e">
        <f t="shared" si="4"/>
        <v>#DIV/0!</v>
      </c>
    </row>
    <row r="9" spans="1:22">
      <c r="A9" t="s">
        <v>13</v>
      </c>
      <c r="B9" t="s">
        <v>14</v>
      </c>
      <c r="C9" s="17">
        <v>0</v>
      </c>
      <c r="D9" s="17">
        <v>0</v>
      </c>
      <c r="E9" s="17">
        <v>0</v>
      </c>
      <c r="F9" s="17"/>
      <c r="G9" s="17">
        <f t="shared" si="0"/>
        <v>0</v>
      </c>
      <c r="H9" s="15">
        <v>1</v>
      </c>
      <c r="J9" s="17">
        <f t="shared" si="1"/>
        <v>0</v>
      </c>
      <c r="L9" s="4">
        <f t="shared" si="2"/>
        <v>0</v>
      </c>
      <c r="N9" s="17">
        <f>+L9*(assessment!$J$279*assessment!$F$3)</f>
        <v>0</v>
      </c>
      <c r="P9" s="7">
        <f>+N9/payroll!F9</f>
        <v>0</v>
      </c>
      <c r="R9" s="17">
        <f>IF(P9&lt;$R$2,N9, +payroll!F9 * $R$2)</f>
        <v>0</v>
      </c>
      <c r="T9" s="6">
        <f t="shared" si="3"/>
        <v>0</v>
      </c>
      <c r="V9" t="e">
        <f t="shared" si="4"/>
        <v>#DIV/0!</v>
      </c>
    </row>
    <row r="10" spans="1:22">
      <c r="A10" t="s">
        <v>15</v>
      </c>
      <c r="B10" t="s">
        <v>16</v>
      </c>
      <c r="C10" s="17">
        <v>0</v>
      </c>
      <c r="D10" s="17">
        <v>0</v>
      </c>
      <c r="E10" s="17">
        <v>0</v>
      </c>
      <c r="F10" s="17"/>
      <c r="G10" s="17">
        <f t="shared" si="0"/>
        <v>0</v>
      </c>
      <c r="H10" s="15">
        <v>1</v>
      </c>
      <c r="J10" s="17">
        <f t="shared" si="1"/>
        <v>0</v>
      </c>
      <c r="L10" s="4">
        <f t="shared" si="2"/>
        <v>0</v>
      </c>
      <c r="N10" s="17">
        <f>+L10*(assessment!$J$279*assessment!$F$3)</f>
        <v>0</v>
      </c>
      <c r="P10" s="7">
        <f>+N10/payroll!F10</f>
        <v>0</v>
      </c>
      <c r="R10" s="17">
        <f>IF(P10&lt;$R$2,N10, +payroll!F10 * $R$2)</f>
        <v>0</v>
      </c>
      <c r="T10" s="6">
        <f t="shared" si="3"/>
        <v>0</v>
      </c>
      <c r="V10" t="e">
        <f t="shared" si="4"/>
        <v>#DIV/0!</v>
      </c>
    </row>
    <row r="11" spans="1:22">
      <c r="A11" t="s">
        <v>17</v>
      </c>
      <c r="B11" t="s">
        <v>18</v>
      </c>
      <c r="C11" s="17">
        <v>0</v>
      </c>
      <c r="D11" s="17">
        <v>0</v>
      </c>
      <c r="E11" s="17">
        <v>39.5</v>
      </c>
      <c r="F11" s="17"/>
      <c r="G11" s="17">
        <f t="shared" si="0"/>
        <v>13.166666666666666</v>
      </c>
      <c r="H11" s="15">
        <v>1</v>
      </c>
      <c r="J11" s="17">
        <f t="shared" si="1"/>
        <v>13.166666666666666</v>
      </c>
      <c r="L11" s="4">
        <f t="shared" si="2"/>
        <v>3.0353746936197144E-7</v>
      </c>
      <c r="N11" s="17">
        <f>+L11*(assessment!$J$279*assessment!$F$3)</f>
        <v>8.8064884138636117</v>
      </c>
      <c r="P11" s="7">
        <f>+N11/payroll!F11</f>
        <v>1.792249829562857E-6</v>
      </c>
      <c r="R11" s="17">
        <f>IF(P11&lt;$R$2,N11, +payroll!F11 * $R$2)</f>
        <v>8.8064884138636117</v>
      </c>
      <c r="T11" s="6">
        <f t="shared" si="3"/>
        <v>0</v>
      </c>
      <c r="V11">
        <f t="shared" si="4"/>
        <v>1</v>
      </c>
    </row>
    <row r="12" spans="1:22">
      <c r="A12" t="s">
        <v>19</v>
      </c>
      <c r="B12" t="s">
        <v>20</v>
      </c>
      <c r="C12" s="17">
        <v>0</v>
      </c>
      <c r="D12" s="17">
        <v>0</v>
      </c>
      <c r="E12" s="17">
        <v>12.38</v>
      </c>
      <c r="F12" s="17"/>
      <c r="G12" s="17">
        <f t="shared" si="0"/>
        <v>4.1266666666666669</v>
      </c>
      <c r="H12" s="15">
        <v>1</v>
      </c>
      <c r="J12" s="17">
        <f t="shared" si="1"/>
        <v>4.1266666666666669</v>
      </c>
      <c r="L12" s="4">
        <f t="shared" si="2"/>
        <v>9.5134022043068539E-8</v>
      </c>
      <c r="N12" s="17">
        <f>+L12*(assessment!$J$279*assessment!$F$3)</f>
        <v>2.7601095332564949</v>
      </c>
      <c r="P12" s="7">
        <f>+N12/payroll!F12</f>
        <v>1.9280787072827927E-6</v>
      </c>
      <c r="R12" s="17">
        <f>IF(P12&lt;$R$2,N12, +payroll!F12 * $R$2)</f>
        <v>2.7601095332564949</v>
      </c>
      <c r="T12" s="6">
        <f t="shared" si="3"/>
        <v>0</v>
      </c>
      <c r="V12">
        <f t="shared" si="4"/>
        <v>1</v>
      </c>
    </row>
    <row r="13" spans="1:22">
      <c r="A13" t="s">
        <v>21</v>
      </c>
      <c r="B13" t="s">
        <v>22</v>
      </c>
      <c r="C13" s="17">
        <v>0</v>
      </c>
      <c r="D13" s="17">
        <v>0</v>
      </c>
      <c r="E13" s="17">
        <v>0</v>
      </c>
      <c r="F13" s="17"/>
      <c r="G13" s="17">
        <f t="shared" si="0"/>
        <v>0</v>
      </c>
      <c r="H13" s="15">
        <v>1</v>
      </c>
      <c r="J13" s="17">
        <f t="shared" si="1"/>
        <v>0</v>
      </c>
      <c r="L13" s="4">
        <f t="shared" si="2"/>
        <v>0</v>
      </c>
      <c r="N13" s="17">
        <f>+L13*(assessment!$J$279*assessment!$F$3)</f>
        <v>0</v>
      </c>
      <c r="P13" s="7">
        <f>+N13/payroll!F13</f>
        <v>0</v>
      </c>
      <c r="R13" s="17">
        <f>IF(P13&lt;$R$2,N13, +payroll!F13 * $R$2)</f>
        <v>0</v>
      </c>
      <c r="T13" s="6">
        <f t="shared" si="3"/>
        <v>0</v>
      </c>
      <c r="V13" t="e">
        <f t="shared" si="4"/>
        <v>#DIV/0!</v>
      </c>
    </row>
    <row r="14" spans="1:22">
      <c r="A14" t="s">
        <v>23</v>
      </c>
      <c r="B14" t="s">
        <v>24</v>
      </c>
      <c r="C14" s="17">
        <v>298.32</v>
      </c>
      <c r="D14" s="17">
        <v>3873.95</v>
      </c>
      <c r="E14" s="17">
        <v>60.49</v>
      </c>
      <c r="F14" s="17"/>
      <c r="G14" s="17">
        <f t="shared" si="0"/>
        <v>1410.9199999999998</v>
      </c>
      <c r="H14" s="15">
        <v>1</v>
      </c>
      <c r="J14" s="17">
        <f t="shared" si="1"/>
        <v>1410.9199999999998</v>
      </c>
      <c r="L14" s="4">
        <f t="shared" si="2"/>
        <v>3.2526614147255146E-5</v>
      </c>
      <c r="N14" s="17">
        <f>+L14*(assessment!$J$279*assessment!$F$3)</f>
        <v>943.68992148519862</v>
      </c>
      <c r="P14" s="7">
        <f>+N14/payroll!F14</f>
        <v>7.5547501096164847E-5</v>
      </c>
      <c r="R14" s="17">
        <f>IF(P14&lt;$R$2,N14, +payroll!F14 * $R$2)</f>
        <v>943.68992148519862</v>
      </c>
      <c r="T14" s="6">
        <f t="shared" si="3"/>
        <v>0</v>
      </c>
      <c r="V14">
        <f t="shared" si="4"/>
        <v>1</v>
      </c>
    </row>
    <row r="15" spans="1:22">
      <c r="A15" t="s">
        <v>25</v>
      </c>
      <c r="B15" t="s">
        <v>26</v>
      </c>
      <c r="C15" s="17">
        <v>0</v>
      </c>
      <c r="D15" s="17">
        <v>0</v>
      </c>
      <c r="E15" s="17">
        <v>0</v>
      </c>
      <c r="F15" s="17"/>
      <c r="G15" s="17">
        <f t="shared" si="0"/>
        <v>0</v>
      </c>
      <c r="H15" s="15">
        <v>1</v>
      </c>
      <c r="J15" s="17">
        <f t="shared" si="1"/>
        <v>0</v>
      </c>
      <c r="L15" s="4">
        <f t="shared" si="2"/>
        <v>0</v>
      </c>
      <c r="N15" s="17">
        <f>+L15*(assessment!$J$279*assessment!$F$3)</f>
        <v>0</v>
      </c>
      <c r="P15" s="7">
        <f>+N15/payroll!F15</f>
        <v>0</v>
      </c>
      <c r="R15" s="17">
        <f>IF(P15&lt;$R$2,N15, +payroll!F15 * $R$2)</f>
        <v>0</v>
      </c>
      <c r="T15" s="6">
        <f t="shared" si="3"/>
        <v>0</v>
      </c>
      <c r="V15" t="e">
        <f t="shared" si="4"/>
        <v>#DIV/0!</v>
      </c>
    </row>
    <row r="16" spans="1:22">
      <c r="A16" t="s">
        <v>571</v>
      </c>
      <c r="B16" t="s">
        <v>572</v>
      </c>
      <c r="C16" s="17"/>
      <c r="D16" s="17"/>
      <c r="E16" s="38">
        <v>0</v>
      </c>
      <c r="F16" s="17"/>
      <c r="G16" s="17">
        <f>IF(SUM(C16:E16)&lt;&gt;0,AVERAGE(C16:E16),0)</f>
        <v>0</v>
      </c>
      <c r="H16" s="15">
        <v>1</v>
      </c>
      <c r="J16" s="17">
        <f>+G16*H16</f>
        <v>0</v>
      </c>
      <c r="L16" s="4">
        <f>+J16/$J$269</f>
        <v>0</v>
      </c>
      <c r="N16" s="17">
        <f>+L16*(assessment!$J$279*assessment!$F$3)</f>
        <v>0</v>
      </c>
      <c r="P16" s="7">
        <f>+N16/payroll!F16</f>
        <v>0</v>
      </c>
      <c r="R16" s="17">
        <f>IF(P16&lt;$R$2,N16, +payroll!F16 * $R$2)</f>
        <v>0</v>
      </c>
      <c r="T16" s="6">
        <f>+N16-R16</f>
        <v>0</v>
      </c>
      <c r="V16" t="e">
        <f>+R16/N16</f>
        <v>#DIV/0!</v>
      </c>
    </row>
    <row r="17" spans="1:22">
      <c r="A17" t="s">
        <v>27</v>
      </c>
      <c r="B17" t="s">
        <v>536</v>
      </c>
      <c r="C17" s="17">
        <v>0</v>
      </c>
      <c r="D17" s="17">
        <v>211.92</v>
      </c>
      <c r="E17" s="17">
        <v>0</v>
      </c>
      <c r="F17" s="17"/>
      <c r="G17" s="17">
        <f t="shared" si="0"/>
        <v>70.64</v>
      </c>
      <c r="H17" s="15">
        <v>1</v>
      </c>
      <c r="J17" s="17">
        <f t="shared" si="1"/>
        <v>70.64</v>
      </c>
      <c r="L17" s="4">
        <f t="shared" si="2"/>
        <v>1.628497734359215E-6</v>
      </c>
      <c r="N17" s="17">
        <f>+L17*(assessment!$J$279*assessment!$F$3)</f>
        <v>47.247367713062708</v>
      </c>
      <c r="P17" s="7">
        <f>+N17/payroll!F17</f>
        <v>1.43398269333704E-5</v>
      </c>
      <c r="R17" s="17">
        <f>IF(P17&lt;$R$2,N17, +payroll!F17 * $R$2)</f>
        <v>47.247367713062708</v>
      </c>
      <c r="T17" s="6">
        <f t="shared" si="3"/>
        <v>0</v>
      </c>
      <c r="V17">
        <f t="shared" si="4"/>
        <v>1</v>
      </c>
    </row>
    <row r="18" spans="1:22">
      <c r="A18" t="s">
        <v>28</v>
      </c>
      <c r="B18" t="s">
        <v>537</v>
      </c>
      <c r="C18" s="17">
        <v>0</v>
      </c>
      <c r="D18" s="17">
        <v>0</v>
      </c>
      <c r="E18" s="17">
        <v>0</v>
      </c>
      <c r="F18" s="17"/>
      <c r="G18" s="17">
        <f t="shared" si="0"/>
        <v>0</v>
      </c>
      <c r="H18" s="15">
        <v>1</v>
      </c>
      <c r="J18" s="17">
        <f t="shared" si="1"/>
        <v>0</v>
      </c>
      <c r="L18" s="4">
        <f t="shared" si="2"/>
        <v>0</v>
      </c>
      <c r="N18" s="17">
        <f>+L18*(assessment!$J$279*assessment!$F$3)</f>
        <v>0</v>
      </c>
      <c r="P18" s="7">
        <f>+N18/payroll!F18</f>
        <v>0</v>
      </c>
      <c r="R18" s="17">
        <f>IF(P18&lt;$R$2,N18, +payroll!F18 * $R$2)</f>
        <v>0</v>
      </c>
      <c r="T18" s="6">
        <f t="shared" si="3"/>
        <v>0</v>
      </c>
      <c r="V18" t="e">
        <f t="shared" si="4"/>
        <v>#DIV/0!</v>
      </c>
    </row>
    <row r="19" spans="1:22">
      <c r="A19" t="s">
        <v>29</v>
      </c>
      <c r="B19" t="s">
        <v>538</v>
      </c>
      <c r="C19" s="17">
        <v>0</v>
      </c>
      <c r="D19" s="17">
        <v>0</v>
      </c>
      <c r="E19" s="17">
        <v>0</v>
      </c>
      <c r="F19" s="17"/>
      <c r="G19" s="17">
        <f t="shared" si="0"/>
        <v>0</v>
      </c>
      <c r="H19" s="15">
        <v>1</v>
      </c>
      <c r="J19" s="17">
        <f t="shared" si="1"/>
        <v>0</v>
      </c>
      <c r="L19" s="4">
        <f t="shared" si="2"/>
        <v>0</v>
      </c>
      <c r="N19" s="17">
        <f>+L19*(assessment!$J$279*assessment!$F$3)</f>
        <v>0</v>
      </c>
      <c r="P19" s="7">
        <f>+N19/payroll!F19</f>
        <v>0</v>
      </c>
      <c r="R19" s="17">
        <f>IF(P19&lt;$R$2,N19, +payroll!F19 * $R$2)</f>
        <v>0</v>
      </c>
      <c r="T19" s="6">
        <f t="shared" si="3"/>
        <v>0</v>
      </c>
      <c r="V19" t="e">
        <f t="shared" si="4"/>
        <v>#DIV/0!</v>
      </c>
    </row>
    <row r="20" spans="1:22">
      <c r="A20" t="s">
        <v>30</v>
      </c>
      <c r="B20" t="s">
        <v>539</v>
      </c>
      <c r="C20" s="17">
        <v>7769.21</v>
      </c>
      <c r="D20" s="17">
        <v>573.53</v>
      </c>
      <c r="E20" s="17">
        <v>3076.77</v>
      </c>
      <c r="F20" s="17"/>
      <c r="G20" s="17">
        <f t="shared" si="0"/>
        <v>3806.5033333333336</v>
      </c>
      <c r="H20" s="15">
        <v>1</v>
      </c>
      <c r="J20" s="17">
        <f t="shared" si="1"/>
        <v>3806.5033333333336</v>
      </c>
      <c r="L20" s="4">
        <f t="shared" si="2"/>
        <v>8.7753143462119678E-5</v>
      </c>
      <c r="N20" s="17">
        <f>+L20*(assessment!$J$279*assessment!$F$3)</f>
        <v>2545.9691773923969</v>
      </c>
      <c r="P20" s="7">
        <f>+N20/payroll!F20</f>
        <v>9.5428166982947657E-4</v>
      </c>
      <c r="R20" s="17">
        <f>IF(P20&lt;$R$2,N20, +payroll!F20 * $R$2)</f>
        <v>2545.9691773923969</v>
      </c>
      <c r="T20" s="6">
        <f t="shared" si="3"/>
        <v>0</v>
      </c>
      <c r="V20">
        <f t="shared" si="4"/>
        <v>1</v>
      </c>
    </row>
    <row r="21" spans="1:22">
      <c r="A21" t="s">
        <v>31</v>
      </c>
      <c r="B21" t="s">
        <v>540</v>
      </c>
      <c r="C21" s="17">
        <v>0</v>
      </c>
      <c r="D21" s="17">
        <v>0</v>
      </c>
      <c r="E21" s="17">
        <v>0</v>
      </c>
      <c r="F21" s="17"/>
      <c r="G21" s="17">
        <f t="shared" si="0"/>
        <v>0</v>
      </c>
      <c r="H21" s="15">
        <v>1</v>
      </c>
      <c r="J21" s="17">
        <f t="shared" si="1"/>
        <v>0</v>
      </c>
      <c r="L21" s="4">
        <f t="shared" si="2"/>
        <v>0</v>
      </c>
      <c r="N21" s="17">
        <f>+L21*(assessment!$J$279*assessment!$F$3)</f>
        <v>0</v>
      </c>
      <c r="P21" s="7">
        <f>+N21/payroll!F21</f>
        <v>0</v>
      </c>
      <c r="R21" s="17">
        <f>IF(P21&lt;$R$2,N21, +payroll!F21 * $R$2)</f>
        <v>0</v>
      </c>
      <c r="T21" s="6">
        <f t="shared" si="3"/>
        <v>0</v>
      </c>
      <c r="V21" t="e">
        <f t="shared" si="4"/>
        <v>#DIV/0!</v>
      </c>
    </row>
    <row r="22" spans="1:22">
      <c r="A22" t="s">
        <v>32</v>
      </c>
      <c r="B22" t="s">
        <v>541</v>
      </c>
      <c r="C22" s="17">
        <v>0</v>
      </c>
      <c r="D22" s="17">
        <v>0</v>
      </c>
      <c r="E22" s="17">
        <v>0</v>
      </c>
      <c r="F22" s="17"/>
      <c r="G22" s="17">
        <f t="shared" si="0"/>
        <v>0</v>
      </c>
      <c r="H22" s="15">
        <v>1</v>
      </c>
      <c r="J22" s="17">
        <f t="shared" si="1"/>
        <v>0</v>
      </c>
      <c r="L22" s="4">
        <f t="shared" si="2"/>
        <v>0</v>
      </c>
      <c r="N22" s="17">
        <f>+L22*(assessment!$J$279*assessment!$F$3)</f>
        <v>0</v>
      </c>
      <c r="P22" s="7">
        <f>+N22/payroll!F22</f>
        <v>0</v>
      </c>
      <c r="R22" s="17">
        <f>IF(P22&lt;$R$2,N22, +payroll!F22 * $R$2)</f>
        <v>0</v>
      </c>
      <c r="T22" s="6">
        <f t="shared" si="3"/>
        <v>0</v>
      </c>
      <c r="V22" t="e">
        <f t="shared" si="4"/>
        <v>#DIV/0!</v>
      </c>
    </row>
    <row r="23" spans="1:22">
      <c r="A23" t="s">
        <v>33</v>
      </c>
      <c r="B23" t="s">
        <v>542</v>
      </c>
      <c r="C23" s="17">
        <v>0</v>
      </c>
      <c r="D23" s="17">
        <v>0</v>
      </c>
      <c r="E23" s="17">
        <v>0</v>
      </c>
      <c r="F23" s="17"/>
      <c r="G23" s="17">
        <f t="shared" si="0"/>
        <v>0</v>
      </c>
      <c r="H23" s="15">
        <v>1</v>
      </c>
      <c r="J23" s="17">
        <f t="shared" si="1"/>
        <v>0</v>
      </c>
      <c r="L23" s="4">
        <f t="shared" si="2"/>
        <v>0</v>
      </c>
      <c r="N23" s="17">
        <f>+L23*(assessment!$J$279*assessment!$F$3)</f>
        <v>0</v>
      </c>
      <c r="P23" s="7">
        <f>+N23/payroll!F23</f>
        <v>0</v>
      </c>
      <c r="R23" s="17">
        <f>IF(P23&lt;$R$2,N23, +payroll!F23 * $R$2)</f>
        <v>0</v>
      </c>
      <c r="T23" s="6">
        <f t="shared" si="3"/>
        <v>0</v>
      </c>
      <c r="V23" t="e">
        <f t="shared" si="4"/>
        <v>#DIV/0!</v>
      </c>
    </row>
    <row r="24" spans="1:22">
      <c r="A24" t="s">
        <v>34</v>
      </c>
      <c r="B24" t="s">
        <v>543</v>
      </c>
      <c r="C24" s="17">
        <v>0</v>
      </c>
      <c r="D24" s="17">
        <v>0</v>
      </c>
      <c r="E24" s="17">
        <v>0</v>
      </c>
      <c r="F24" s="17"/>
      <c r="G24" s="17">
        <f t="shared" si="0"/>
        <v>0</v>
      </c>
      <c r="H24" s="15">
        <v>1</v>
      </c>
      <c r="J24" s="17">
        <f t="shared" si="1"/>
        <v>0</v>
      </c>
      <c r="L24" s="4">
        <f t="shared" si="2"/>
        <v>0</v>
      </c>
      <c r="N24" s="17">
        <f>+L24*(assessment!$J$279*assessment!$F$3)</f>
        <v>0</v>
      </c>
      <c r="P24" s="7">
        <f>+N24/payroll!F24</f>
        <v>0</v>
      </c>
      <c r="R24" s="17">
        <f>IF(P24&lt;$R$2,N24, +payroll!F24 * $R$2)</f>
        <v>0</v>
      </c>
      <c r="T24" s="6">
        <f t="shared" si="3"/>
        <v>0</v>
      </c>
      <c r="V24" t="e">
        <f t="shared" si="4"/>
        <v>#DIV/0!</v>
      </c>
    </row>
    <row r="25" spans="1:22">
      <c r="A25" t="s">
        <v>35</v>
      </c>
      <c r="B25" t="s">
        <v>544</v>
      </c>
      <c r="C25" s="17">
        <v>0</v>
      </c>
      <c r="D25" s="17">
        <v>0</v>
      </c>
      <c r="E25" s="17">
        <v>0</v>
      </c>
      <c r="F25" s="17"/>
      <c r="G25" s="17">
        <f t="shared" si="0"/>
        <v>0</v>
      </c>
      <c r="H25" s="15">
        <v>1</v>
      </c>
      <c r="J25" s="17">
        <f t="shared" si="1"/>
        <v>0</v>
      </c>
      <c r="L25" s="4">
        <f t="shared" si="2"/>
        <v>0</v>
      </c>
      <c r="N25" s="17">
        <f>+L25*(assessment!$J$279*assessment!$F$3)</f>
        <v>0</v>
      </c>
      <c r="P25" s="7">
        <f>+N25/payroll!F25</f>
        <v>0</v>
      </c>
      <c r="R25" s="17">
        <f>IF(P25&lt;$R$2,N25, +payroll!F25 * $R$2)</f>
        <v>0</v>
      </c>
      <c r="T25" s="6">
        <f t="shared" si="3"/>
        <v>0</v>
      </c>
      <c r="V25" t="e">
        <f t="shared" si="4"/>
        <v>#DIV/0!</v>
      </c>
    </row>
    <row r="26" spans="1:22">
      <c r="A26" t="s">
        <v>36</v>
      </c>
      <c r="B26" t="s">
        <v>545</v>
      </c>
      <c r="C26" s="17">
        <v>0</v>
      </c>
      <c r="D26" s="17">
        <v>0</v>
      </c>
      <c r="E26" s="17">
        <v>0</v>
      </c>
      <c r="F26" s="17"/>
      <c r="G26" s="17">
        <f t="shared" si="0"/>
        <v>0</v>
      </c>
      <c r="H26" s="15">
        <v>1</v>
      </c>
      <c r="J26" s="17">
        <f t="shared" si="1"/>
        <v>0</v>
      </c>
      <c r="L26" s="4">
        <f t="shared" si="2"/>
        <v>0</v>
      </c>
      <c r="N26" s="17">
        <f>+L26*(assessment!$J$279*assessment!$F$3)</f>
        <v>0</v>
      </c>
      <c r="P26" s="7">
        <f>+N26/payroll!F26</f>
        <v>0</v>
      </c>
      <c r="R26" s="17">
        <f>IF(P26&lt;$R$2,N26, +payroll!F26 * $R$2)</f>
        <v>0</v>
      </c>
      <c r="T26" s="6">
        <f t="shared" si="3"/>
        <v>0</v>
      </c>
      <c r="V26" t="e">
        <f t="shared" si="4"/>
        <v>#DIV/0!</v>
      </c>
    </row>
    <row r="27" spans="1:22">
      <c r="A27" t="s">
        <v>37</v>
      </c>
      <c r="B27" t="s">
        <v>546</v>
      </c>
      <c r="C27" s="17">
        <v>0</v>
      </c>
      <c r="D27" s="17">
        <v>0</v>
      </c>
      <c r="E27" s="17">
        <v>0</v>
      </c>
      <c r="F27" s="17"/>
      <c r="G27" s="17">
        <f t="shared" si="0"/>
        <v>0</v>
      </c>
      <c r="H27" s="15">
        <v>1</v>
      </c>
      <c r="J27" s="17">
        <f t="shared" si="1"/>
        <v>0</v>
      </c>
      <c r="L27" s="4">
        <f t="shared" si="2"/>
        <v>0</v>
      </c>
      <c r="N27" s="17">
        <f>+L27*(assessment!$J$279*assessment!$F$3)</f>
        <v>0</v>
      </c>
      <c r="P27" s="7">
        <f>+N27/payroll!F27</f>
        <v>0</v>
      </c>
      <c r="R27" s="17">
        <f>IF(P27&lt;$R$2,N27, +payroll!F27 * $R$2)</f>
        <v>0</v>
      </c>
      <c r="T27" s="6">
        <f t="shared" si="3"/>
        <v>0</v>
      </c>
      <c r="V27" t="e">
        <f t="shared" si="4"/>
        <v>#DIV/0!</v>
      </c>
    </row>
    <row r="28" spans="1:22">
      <c r="A28" t="s">
        <v>38</v>
      </c>
      <c r="B28" t="s">
        <v>547</v>
      </c>
      <c r="C28" s="17">
        <v>0</v>
      </c>
      <c r="D28" s="17">
        <v>0</v>
      </c>
      <c r="E28" s="17">
        <v>598.53</v>
      </c>
      <c r="F28" s="17"/>
      <c r="G28" s="17">
        <f t="shared" si="0"/>
        <v>199.51</v>
      </c>
      <c r="H28" s="15">
        <v>1</v>
      </c>
      <c r="J28" s="17">
        <f t="shared" si="1"/>
        <v>199.51</v>
      </c>
      <c r="L28" s="4">
        <f t="shared" si="2"/>
        <v>4.5993995325878679E-6</v>
      </c>
      <c r="N28" s="17">
        <f>+L28*(assessment!$J$279*assessment!$F$3)</f>
        <v>133.44170912277946</v>
      </c>
      <c r="P28" s="7">
        <f>+N28/payroll!F28</f>
        <v>1.089802054628248E-4</v>
      </c>
      <c r="R28" s="17">
        <f>IF(P28&lt;$R$2,N28, +payroll!F28 * $R$2)</f>
        <v>133.44170912277946</v>
      </c>
      <c r="T28" s="6">
        <f t="shared" si="3"/>
        <v>0</v>
      </c>
      <c r="V28">
        <f t="shared" si="4"/>
        <v>1</v>
      </c>
    </row>
    <row r="29" spans="1:22">
      <c r="A29" t="s">
        <v>39</v>
      </c>
      <c r="B29" t="s">
        <v>548</v>
      </c>
      <c r="C29" s="17">
        <v>0</v>
      </c>
      <c r="D29" s="17">
        <v>0</v>
      </c>
      <c r="E29" s="17">
        <v>0</v>
      </c>
      <c r="F29" s="17"/>
      <c r="G29" s="17">
        <f t="shared" si="0"/>
        <v>0</v>
      </c>
      <c r="H29" s="15">
        <v>1</v>
      </c>
      <c r="J29" s="17">
        <f t="shared" si="1"/>
        <v>0</v>
      </c>
      <c r="L29" s="4">
        <f t="shared" si="2"/>
        <v>0</v>
      </c>
      <c r="N29" s="17">
        <f>+L29*(assessment!$J$279*assessment!$F$3)</f>
        <v>0</v>
      </c>
      <c r="P29" s="7">
        <f>+N29/payroll!F29</f>
        <v>0</v>
      </c>
      <c r="R29" s="17">
        <f>IF(P29&lt;$R$2,N29, +payroll!F29 * $R$2)</f>
        <v>0</v>
      </c>
      <c r="T29" s="6">
        <f t="shared" si="3"/>
        <v>0</v>
      </c>
      <c r="V29" t="e">
        <f t="shared" si="4"/>
        <v>#DIV/0!</v>
      </c>
    </row>
    <row r="30" spans="1:22">
      <c r="A30" t="s">
        <v>40</v>
      </c>
      <c r="B30" t="s">
        <v>549</v>
      </c>
      <c r="C30" s="17">
        <v>0</v>
      </c>
      <c r="D30" s="17">
        <v>0</v>
      </c>
      <c r="E30" s="17">
        <v>0</v>
      </c>
      <c r="F30" s="17"/>
      <c r="G30" s="17">
        <f t="shared" si="0"/>
        <v>0</v>
      </c>
      <c r="H30" s="15">
        <v>1</v>
      </c>
      <c r="J30" s="17">
        <f t="shared" si="1"/>
        <v>0</v>
      </c>
      <c r="L30" s="4">
        <f t="shared" si="2"/>
        <v>0</v>
      </c>
      <c r="N30" s="17">
        <f>+L30*(assessment!$J$279*assessment!$F$3)</f>
        <v>0</v>
      </c>
      <c r="P30" s="7">
        <f>+N30/payroll!F30</f>
        <v>0</v>
      </c>
      <c r="R30" s="17">
        <f>IF(P30&lt;$R$2,N30, +payroll!F30 * $R$2)</f>
        <v>0</v>
      </c>
      <c r="T30" s="6">
        <f t="shared" si="3"/>
        <v>0</v>
      </c>
      <c r="V30" t="e">
        <f t="shared" si="4"/>
        <v>#DIV/0!</v>
      </c>
    </row>
    <row r="31" spans="1:22">
      <c r="A31" t="s">
        <v>41</v>
      </c>
      <c r="B31" t="s">
        <v>550</v>
      </c>
      <c r="C31" s="17">
        <v>489264.17</v>
      </c>
      <c r="D31" s="17">
        <v>436935.01</v>
      </c>
      <c r="E31" s="17">
        <v>459365.34</v>
      </c>
      <c r="F31" s="17"/>
      <c r="G31" s="17">
        <f t="shared" si="0"/>
        <v>461854.84</v>
      </c>
      <c r="H31" s="15">
        <v>1</v>
      </c>
      <c r="J31" s="17">
        <f t="shared" si="1"/>
        <v>461854.84</v>
      </c>
      <c r="L31" s="4">
        <f t="shared" si="2"/>
        <v>1.0647360709836323E-2</v>
      </c>
      <c r="N31" s="17">
        <f>+L31*(assessment!$J$279*assessment!$F$3)</f>
        <v>308910.32638077217</v>
      </c>
      <c r="P31" s="7">
        <f>+N31/payroll!F31</f>
        <v>4.0982747547274462E-3</v>
      </c>
      <c r="R31" s="17">
        <f>IF(P31&lt;$R$2,N31, +payroll!F31 * $R$2)</f>
        <v>308910.32638077217</v>
      </c>
      <c r="T31" s="6">
        <f t="shared" si="3"/>
        <v>0</v>
      </c>
      <c r="V31">
        <f t="shared" si="4"/>
        <v>1</v>
      </c>
    </row>
    <row r="32" spans="1:22">
      <c r="A32" t="s">
        <v>42</v>
      </c>
      <c r="B32" t="s">
        <v>43</v>
      </c>
      <c r="C32" s="17">
        <v>0</v>
      </c>
      <c r="D32" s="17">
        <v>0</v>
      </c>
      <c r="E32" s="17">
        <v>0</v>
      </c>
      <c r="F32" s="17"/>
      <c r="G32" s="17">
        <f t="shared" si="0"/>
        <v>0</v>
      </c>
      <c r="H32" s="15">
        <v>1</v>
      </c>
      <c r="J32" s="17">
        <f t="shared" si="1"/>
        <v>0</v>
      </c>
      <c r="L32" s="4">
        <f t="shared" si="2"/>
        <v>0</v>
      </c>
      <c r="N32" s="17">
        <f>+L32*(assessment!$J$279*assessment!$F$3)</f>
        <v>0</v>
      </c>
      <c r="P32" s="7">
        <f>+N32/payroll!F32</f>
        <v>0</v>
      </c>
      <c r="R32" s="17">
        <f>IF(P32&lt;$R$2,N32, +payroll!F32 * $R$2)</f>
        <v>0</v>
      </c>
      <c r="T32" s="6">
        <f t="shared" si="3"/>
        <v>0</v>
      </c>
      <c r="V32" t="e">
        <f t="shared" si="4"/>
        <v>#DIV/0!</v>
      </c>
    </row>
    <row r="33" spans="1:22">
      <c r="A33" t="s">
        <v>44</v>
      </c>
      <c r="B33" t="s">
        <v>45</v>
      </c>
      <c r="C33" s="17">
        <v>0</v>
      </c>
      <c r="D33" s="17">
        <v>0</v>
      </c>
      <c r="E33" s="17">
        <v>0</v>
      </c>
      <c r="F33" s="17"/>
      <c r="G33" s="17">
        <f t="shared" si="0"/>
        <v>0</v>
      </c>
      <c r="H33" s="15">
        <v>1</v>
      </c>
      <c r="J33" s="17">
        <f t="shared" si="1"/>
        <v>0</v>
      </c>
      <c r="L33" s="4">
        <f t="shared" si="2"/>
        <v>0</v>
      </c>
      <c r="N33" s="17">
        <f>+L33*(assessment!$J$279*assessment!$F$3)</f>
        <v>0</v>
      </c>
      <c r="P33" s="7">
        <f>+N33/payroll!F33</f>
        <v>0</v>
      </c>
      <c r="R33" s="17">
        <f>IF(P33&lt;$R$2,N33, +payroll!F33 * $R$2)</f>
        <v>0</v>
      </c>
      <c r="T33" s="6">
        <f t="shared" si="3"/>
        <v>0</v>
      </c>
      <c r="V33" t="e">
        <f t="shared" si="4"/>
        <v>#DIV/0!</v>
      </c>
    </row>
    <row r="34" spans="1:22">
      <c r="A34" t="s">
        <v>46</v>
      </c>
      <c r="B34" t="s">
        <v>47</v>
      </c>
      <c r="C34" s="17">
        <v>1156.7</v>
      </c>
      <c r="D34" s="17">
        <v>356.9</v>
      </c>
      <c r="E34" s="17">
        <v>996.11</v>
      </c>
      <c r="F34" s="17"/>
      <c r="G34" s="17">
        <f t="shared" si="0"/>
        <v>836.57</v>
      </c>
      <c r="H34" s="15">
        <v>1</v>
      </c>
      <c r="J34" s="17">
        <f t="shared" si="1"/>
        <v>836.57</v>
      </c>
      <c r="L34" s="4">
        <f t="shared" si="2"/>
        <v>1.9285848664112241E-5</v>
      </c>
      <c r="N34" s="17">
        <f>+L34*(assessment!$J$279*assessment!$F$3)</f>
        <v>559.53751992804177</v>
      </c>
      <c r="P34" s="7">
        <f>+N34/payroll!F34</f>
        <v>3.3955228905077005E-5</v>
      </c>
      <c r="R34" s="17">
        <f>IF(P34&lt;$R$2,N34, +payroll!F34 * $R$2)</f>
        <v>559.53751992804177</v>
      </c>
      <c r="T34" s="6">
        <f t="shared" si="3"/>
        <v>0</v>
      </c>
      <c r="V34">
        <f t="shared" si="4"/>
        <v>1</v>
      </c>
    </row>
    <row r="35" spans="1:22">
      <c r="A35" t="s">
        <v>48</v>
      </c>
      <c r="B35" t="s">
        <v>49</v>
      </c>
      <c r="C35" s="17">
        <v>291096.06</v>
      </c>
      <c r="D35" s="17">
        <v>249562.6</v>
      </c>
      <c r="E35" s="17">
        <v>336263.05</v>
      </c>
      <c r="F35" s="17"/>
      <c r="G35" s="17">
        <f t="shared" si="0"/>
        <v>292307.23666666663</v>
      </c>
      <c r="H35" s="15">
        <v>1</v>
      </c>
      <c r="J35" s="17">
        <f t="shared" si="1"/>
        <v>292307.23666666663</v>
      </c>
      <c r="L35" s="4">
        <f t="shared" si="2"/>
        <v>6.7386986501765216E-3</v>
      </c>
      <c r="N35" s="17">
        <f>+L35*(assessment!$J$279*assessment!$F$3)</f>
        <v>195508.88301216371</v>
      </c>
      <c r="P35" s="7">
        <f>+N35/payroll!F35</f>
        <v>9.784002550458225E-4</v>
      </c>
      <c r="R35" s="17">
        <f>IF(P35&lt;$R$2,N35, +payroll!F35 * $R$2)</f>
        <v>195508.88301216371</v>
      </c>
      <c r="T35" s="6">
        <f t="shared" si="3"/>
        <v>0</v>
      </c>
      <c r="V35">
        <f t="shared" si="4"/>
        <v>1</v>
      </c>
    </row>
    <row r="36" spans="1:22">
      <c r="A36" t="s">
        <v>50</v>
      </c>
      <c r="B36" t="s">
        <v>511</v>
      </c>
      <c r="C36" s="17">
        <v>48836.87</v>
      </c>
      <c r="D36" s="17">
        <v>93492.94</v>
      </c>
      <c r="E36" s="17">
        <v>36942.28</v>
      </c>
      <c r="F36" s="17"/>
      <c r="G36" s="17">
        <f t="shared" si="0"/>
        <v>59757.363333333335</v>
      </c>
      <c r="H36" s="15">
        <v>1</v>
      </c>
      <c r="J36" s="17">
        <f t="shared" si="1"/>
        <v>59757.363333333335</v>
      </c>
      <c r="L36" s="4">
        <f t="shared" si="2"/>
        <v>1.3776151019197873E-3</v>
      </c>
      <c r="N36" s="17">
        <f>+L36*(assessment!$J$279*assessment!$F$3)</f>
        <v>39968.546418078862</v>
      </c>
      <c r="P36" s="7">
        <f>+N36/payroll!F36</f>
        <v>2.5763022865160591E-3</v>
      </c>
      <c r="R36" s="17">
        <f>IF(P36&lt;$R$2,N36, +payroll!F36 * $R$2)</f>
        <v>39968.546418078862</v>
      </c>
      <c r="T36" s="6">
        <f t="shared" si="3"/>
        <v>0</v>
      </c>
      <c r="V36">
        <f t="shared" si="4"/>
        <v>1</v>
      </c>
    </row>
    <row r="37" spans="1:22">
      <c r="A37" t="s">
        <v>51</v>
      </c>
      <c r="B37" t="s">
        <v>52</v>
      </c>
      <c r="C37" s="17">
        <v>86802.64</v>
      </c>
      <c r="D37" s="17">
        <v>89714.4</v>
      </c>
      <c r="E37" s="17">
        <v>62167.94</v>
      </c>
      <c r="F37" s="17"/>
      <c r="G37" s="17">
        <f t="shared" si="0"/>
        <v>79561.659999999989</v>
      </c>
      <c r="H37" s="15">
        <v>1</v>
      </c>
      <c r="J37" s="17">
        <f t="shared" si="1"/>
        <v>79561.659999999989</v>
      </c>
      <c r="L37" s="4">
        <f t="shared" si="2"/>
        <v>1.8341730330104498E-3</v>
      </c>
      <c r="N37" s="17">
        <f>+L37*(assessment!$J$279*assessment!$F$3)</f>
        <v>53214.595213500455</v>
      </c>
      <c r="P37" s="7">
        <f>+N37/payroll!F37</f>
        <v>3.2359889394582505E-4</v>
      </c>
      <c r="R37" s="17">
        <f>IF(P37&lt;$R$2,N37, +payroll!F37 * $R$2)</f>
        <v>53214.595213500455</v>
      </c>
      <c r="T37" s="6">
        <f t="shared" si="3"/>
        <v>0</v>
      </c>
      <c r="V37">
        <f t="shared" si="4"/>
        <v>1</v>
      </c>
    </row>
    <row r="38" spans="1:22">
      <c r="A38" t="s">
        <v>53</v>
      </c>
      <c r="B38" t="s">
        <v>54</v>
      </c>
      <c r="C38" s="17">
        <v>19524.46</v>
      </c>
      <c r="D38" s="17">
        <v>17135.28</v>
      </c>
      <c r="E38" s="17">
        <v>32800.160000000003</v>
      </c>
      <c r="F38" s="17"/>
      <c r="G38" s="17">
        <f t="shared" si="0"/>
        <v>23153.3</v>
      </c>
      <c r="H38" s="15">
        <v>1</v>
      </c>
      <c r="J38" s="17">
        <f t="shared" si="1"/>
        <v>23153.3</v>
      </c>
      <c r="L38" s="4">
        <f t="shared" ref="L38:L64" si="5">+J38/$J$269</f>
        <v>5.3376410805406585E-4</v>
      </c>
      <c r="N38" s="17">
        <f>+L38*(assessment!$J$279*assessment!$F$3)</f>
        <v>15486.02036906646</v>
      </c>
      <c r="P38" s="7">
        <f>+N38/payroll!F38</f>
        <v>4.0500546611227232E-4</v>
      </c>
      <c r="R38" s="17">
        <f>IF(P38&lt;$R$2,N38, +payroll!F38 * $R$2)</f>
        <v>15486.02036906646</v>
      </c>
      <c r="T38" s="6">
        <f t="shared" si="3"/>
        <v>0</v>
      </c>
      <c r="V38">
        <f t="shared" si="4"/>
        <v>1</v>
      </c>
    </row>
    <row r="39" spans="1:22">
      <c r="A39" t="s">
        <v>55</v>
      </c>
      <c r="B39" t="s">
        <v>56</v>
      </c>
      <c r="C39" s="17">
        <v>5681.85</v>
      </c>
      <c r="D39" s="17">
        <v>2956.78</v>
      </c>
      <c r="E39" s="17">
        <v>7455.62</v>
      </c>
      <c r="F39" s="17"/>
      <c r="G39" s="17">
        <f t="shared" si="0"/>
        <v>5364.75</v>
      </c>
      <c r="H39" s="15">
        <v>1</v>
      </c>
      <c r="J39" s="17">
        <f t="shared" si="1"/>
        <v>5364.75</v>
      </c>
      <c r="L39" s="4">
        <f t="shared" si="5"/>
        <v>1.236761497792129E-4</v>
      </c>
      <c r="N39" s="17">
        <f>+L39*(assessment!$J$279*assessment!$F$3)</f>
        <v>3588.1981305018853</v>
      </c>
      <c r="P39" s="7">
        <f>+N39/payroll!F39</f>
        <v>5.3458126658062195E-4</v>
      </c>
      <c r="R39" s="17">
        <f>IF(P39&lt;$R$2,N39, +payroll!F39 * $R$2)</f>
        <v>3588.1981305018853</v>
      </c>
      <c r="T39" s="6">
        <f t="shared" si="3"/>
        <v>0</v>
      </c>
      <c r="V39">
        <f t="shared" si="4"/>
        <v>1</v>
      </c>
    </row>
    <row r="40" spans="1:22">
      <c r="A40" t="s">
        <v>57</v>
      </c>
      <c r="B40" t="s">
        <v>58</v>
      </c>
      <c r="C40" s="17">
        <v>6714.41</v>
      </c>
      <c r="D40" s="17">
        <v>2322.38</v>
      </c>
      <c r="E40" s="17">
        <v>1963.11</v>
      </c>
      <c r="F40" s="17"/>
      <c r="G40" s="17">
        <f t="shared" si="0"/>
        <v>3666.6333333333337</v>
      </c>
      <c r="H40" s="15">
        <v>1</v>
      </c>
      <c r="J40" s="17">
        <f t="shared" si="1"/>
        <v>3666.6333333333337</v>
      </c>
      <c r="L40" s="4">
        <f t="shared" si="5"/>
        <v>8.452865339834811E-5</v>
      </c>
      <c r="N40" s="17">
        <f>+L40*(assessment!$J$279*assessment!$F$3)</f>
        <v>2452.417516548313</v>
      </c>
      <c r="P40" s="7">
        <f>+N40/payroll!F40</f>
        <v>2.254202693523472E-4</v>
      </c>
      <c r="R40" s="17">
        <f>IF(P40&lt;$R$2,N40, +payroll!F40 * $R$2)</f>
        <v>2452.417516548313</v>
      </c>
      <c r="T40" s="6">
        <f t="shared" si="3"/>
        <v>0</v>
      </c>
      <c r="V40">
        <f t="shared" si="4"/>
        <v>1</v>
      </c>
    </row>
    <row r="41" spans="1:22">
      <c r="A41" t="s">
        <v>59</v>
      </c>
      <c r="B41" t="s">
        <v>60</v>
      </c>
      <c r="C41" s="17">
        <v>2290.9899999999998</v>
      </c>
      <c r="D41" s="17">
        <v>5173.8599999999997</v>
      </c>
      <c r="E41" s="17">
        <v>0</v>
      </c>
      <c r="F41" s="17"/>
      <c r="G41" s="17">
        <f t="shared" si="0"/>
        <v>2488.2833333333333</v>
      </c>
      <c r="H41" s="15">
        <v>1</v>
      </c>
      <c r="J41" s="17">
        <f t="shared" si="1"/>
        <v>2488.2833333333333</v>
      </c>
      <c r="L41" s="4">
        <f t="shared" si="5"/>
        <v>5.7363586789030702E-5</v>
      </c>
      <c r="N41" s="17">
        <f>+L41*(assessment!$J$279*assessment!$F$3)</f>
        <v>1664.2813933222733</v>
      </c>
      <c r="P41" s="7">
        <f>+N41/payroll!F41</f>
        <v>1.2317053617432266E-4</v>
      </c>
      <c r="R41" s="17">
        <f>IF(P41&lt;$R$2,N41, +payroll!F41 * $R$2)</f>
        <v>1664.2813933222733</v>
      </c>
      <c r="T41" s="6">
        <f t="shared" si="3"/>
        <v>0</v>
      </c>
      <c r="V41">
        <f t="shared" si="4"/>
        <v>1</v>
      </c>
    </row>
    <row r="42" spans="1:22">
      <c r="A42" t="s">
        <v>61</v>
      </c>
      <c r="B42" t="s">
        <v>551</v>
      </c>
      <c r="C42" s="17">
        <v>0</v>
      </c>
      <c r="D42" s="17">
        <v>0</v>
      </c>
      <c r="E42" s="17">
        <v>0</v>
      </c>
      <c r="F42" s="17"/>
      <c r="G42" s="17">
        <f t="shared" si="0"/>
        <v>0</v>
      </c>
      <c r="H42" s="15">
        <v>1</v>
      </c>
      <c r="J42" s="17">
        <f t="shared" si="1"/>
        <v>0</v>
      </c>
      <c r="L42" s="4">
        <f t="shared" si="5"/>
        <v>0</v>
      </c>
      <c r="N42" s="17">
        <f>+L42*(assessment!$J$279*assessment!$F$3)</f>
        <v>0</v>
      </c>
      <c r="P42" s="7">
        <f>+N42/payroll!F42</f>
        <v>0</v>
      </c>
      <c r="R42" s="17">
        <f>IF(P42&lt;$R$2,N42, +payroll!F42 * $R$2)</f>
        <v>0</v>
      </c>
      <c r="T42" s="6">
        <f t="shared" si="3"/>
        <v>0</v>
      </c>
      <c r="V42" t="e">
        <f t="shared" si="4"/>
        <v>#DIV/0!</v>
      </c>
    </row>
    <row r="43" spans="1:22">
      <c r="A43" t="s">
        <v>62</v>
      </c>
      <c r="B43" t="s">
        <v>63</v>
      </c>
      <c r="C43" s="17">
        <v>779.54</v>
      </c>
      <c r="D43" s="17">
        <v>1087.99</v>
      </c>
      <c r="E43" s="17">
        <v>6331.14</v>
      </c>
      <c r="F43" s="17"/>
      <c r="G43" s="17">
        <f t="shared" si="0"/>
        <v>2732.89</v>
      </c>
      <c r="H43" s="15">
        <v>1</v>
      </c>
      <c r="J43" s="17">
        <f t="shared" si="1"/>
        <v>2732.89</v>
      </c>
      <c r="L43" s="4">
        <f t="shared" si="5"/>
        <v>6.3002621365415559E-5</v>
      </c>
      <c r="N43" s="17">
        <f>+L43*(assessment!$J$279*assessment!$F$3)</f>
        <v>1827.88588263522</v>
      </c>
      <c r="P43" s="7">
        <f>+N43/payroll!F43</f>
        <v>1.1665921467897697E-4</v>
      </c>
      <c r="R43" s="17">
        <f>IF(P43&lt;$R$2,N43, +payroll!F43 * $R$2)</f>
        <v>1827.88588263522</v>
      </c>
      <c r="T43" s="6">
        <f t="shared" si="3"/>
        <v>0</v>
      </c>
      <c r="V43">
        <f t="shared" si="4"/>
        <v>1</v>
      </c>
    </row>
    <row r="44" spans="1:22">
      <c r="A44" t="s">
        <v>64</v>
      </c>
      <c r="B44" t="s">
        <v>552</v>
      </c>
      <c r="C44" s="17">
        <v>199161.35</v>
      </c>
      <c r="D44" s="17">
        <v>313427.46999999997</v>
      </c>
      <c r="E44" s="17">
        <v>362637.18</v>
      </c>
      <c r="F44" s="17"/>
      <c r="G44" s="17">
        <f t="shared" si="0"/>
        <v>291742</v>
      </c>
      <c r="H44" s="15">
        <v>1</v>
      </c>
      <c r="J44" s="17">
        <f t="shared" si="1"/>
        <v>291742</v>
      </c>
      <c r="L44" s="4">
        <f t="shared" si="5"/>
        <v>6.7256679787291353E-3</v>
      </c>
      <c r="N44" s="17">
        <f>+L44*(assessment!$J$279*assessment!$F$3)</f>
        <v>195130.82603828341</v>
      </c>
      <c r="P44" s="7">
        <f>+N44/payroll!F44</f>
        <v>1.454349957275872E-3</v>
      </c>
      <c r="R44" s="17">
        <f>IF(P44&lt;$R$2,N44, +payroll!F44 * $R$2)</f>
        <v>195130.82603828341</v>
      </c>
      <c r="T44" s="6">
        <f t="shared" si="3"/>
        <v>0</v>
      </c>
      <c r="V44">
        <f t="shared" si="4"/>
        <v>1</v>
      </c>
    </row>
    <row r="45" spans="1:22">
      <c r="A45" t="s">
        <v>65</v>
      </c>
      <c r="B45" t="s">
        <v>553</v>
      </c>
      <c r="C45" s="17">
        <v>0</v>
      </c>
      <c r="D45" s="17">
        <v>0</v>
      </c>
      <c r="E45" s="17">
        <v>0</v>
      </c>
      <c r="F45" s="17"/>
      <c r="G45" s="17">
        <f t="shared" si="0"/>
        <v>0</v>
      </c>
      <c r="H45" s="15">
        <v>1</v>
      </c>
      <c r="J45" s="17">
        <f t="shared" si="1"/>
        <v>0</v>
      </c>
      <c r="L45" s="4">
        <f t="shared" si="5"/>
        <v>0</v>
      </c>
      <c r="N45" s="17">
        <f>+L45*(assessment!$J$279*assessment!$F$3)</f>
        <v>0</v>
      </c>
      <c r="P45" s="7">
        <f>+N45/payroll!F45</f>
        <v>0</v>
      </c>
      <c r="R45" s="17">
        <f>IF(P45&lt;$R$2,N45, +payroll!F45 * $R$2)</f>
        <v>0</v>
      </c>
      <c r="T45" s="6">
        <f t="shared" si="3"/>
        <v>0</v>
      </c>
      <c r="V45" t="e">
        <f t="shared" si="4"/>
        <v>#DIV/0!</v>
      </c>
    </row>
    <row r="46" spans="1:22">
      <c r="A46" t="s">
        <v>66</v>
      </c>
      <c r="B46" t="s">
        <v>67</v>
      </c>
      <c r="C46" s="17">
        <v>0</v>
      </c>
      <c r="D46" s="17">
        <v>0</v>
      </c>
      <c r="E46" s="17">
        <v>0</v>
      </c>
      <c r="F46" s="17"/>
      <c r="G46" s="17">
        <f t="shared" si="0"/>
        <v>0</v>
      </c>
      <c r="H46" s="15">
        <v>1</v>
      </c>
      <c r="J46" s="17">
        <f t="shared" si="1"/>
        <v>0</v>
      </c>
      <c r="L46" s="4">
        <f t="shared" si="5"/>
        <v>0</v>
      </c>
      <c r="N46" s="17">
        <f>+L46*(assessment!$J$279*assessment!$F$3)</f>
        <v>0</v>
      </c>
      <c r="P46" s="7">
        <f>+N46/payroll!F46</f>
        <v>0</v>
      </c>
      <c r="R46" s="17">
        <f>IF(P46&lt;$R$2,N46, +payroll!F46 * $R$2)</f>
        <v>0</v>
      </c>
      <c r="T46" s="6">
        <f t="shared" si="3"/>
        <v>0</v>
      </c>
      <c r="V46" t="e">
        <f t="shared" si="4"/>
        <v>#DIV/0!</v>
      </c>
    </row>
    <row r="47" spans="1:22">
      <c r="A47" t="s">
        <v>68</v>
      </c>
      <c r="B47" t="s">
        <v>69</v>
      </c>
      <c r="C47" s="17">
        <v>18116.87</v>
      </c>
      <c r="D47" s="17">
        <v>7963.24</v>
      </c>
      <c r="E47" s="17">
        <v>22612.36</v>
      </c>
      <c r="F47" s="17"/>
      <c r="G47" s="17">
        <f t="shared" si="0"/>
        <v>16230.823333333334</v>
      </c>
      <c r="H47" s="15">
        <v>1</v>
      </c>
      <c r="J47" s="17">
        <f t="shared" si="1"/>
        <v>16230.823333333334</v>
      </c>
      <c r="L47" s="4">
        <f t="shared" si="5"/>
        <v>3.7417693976667636E-4</v>
      </c>
      <c r="N47" s="17">
        <f>+L47*(assessment!$J$279*assessment!$F$3)</f>
        <v>10855.941086010167</v>
      </c>
      <c r="P47" s="7">
        <f>+N47/payroll!F47</f>
        <v>5.8344999679703152E-4</v>
      </c>
      <c r="R47" s="17">
        <f>IF(P47&lt;$R$2,N47, +payroll!F47 * $R$2)</f>
        <v>10855.941086010167</v>
      </c>
      <c r="T47" s="6">
        <f t="shared" si="3"/>
        <v>0</v>
      </c>
      <c r="V47">
        <f t="shared" si="4"/>
        <v>1</v>
      </c>
    </row>
    <row r="48" spans="1:22">
      <c r="A48" t="s">
        <v>70</v>
      </c>
      <c r="B48" t="s">
        <v>71</v>
      </c>
      <c r="C48" s="17">
        <v>0</v>
      </c>
      <c r="D48" s="17">
        <v>0</v>
      </c>
      <c r="E48" s="17">
        <v>0</v>
      </c>
      <c r="F48" s="17"/>
      <c r="G48" s="17">
        <f t="shared" si="0"/>
        <v>0</v>
      </c>
      <c r="H48" s="15">
        <v>1</v>
      </c>
      <c r="J48" s="17">
        <f t="shared" si="1"/>
        <v>0</v>
      </c>
      <c r="L48" s="4">
        <f t="shared" si="5"/>
        <v>0</v>
      </c>
      <c r="N48" s="17">
        <f>+L48*(assessment!$J$279*assessment!$F$3)</f>
        <v>0</v>
      </c>
      <c r="P48" s="7">
        <f>+N48/payroll!F48</f>
        <v>0</v>
      </c>
      <c r="R48" s="17">
        <f>IF(P48&lt;$R$2,N48, +payroll!F48 * $R$2)</f>
        <v>0</v>
      </c>
      <c r="T48" s="6">
        <f t="shared" si="3"/>
        <v>0</v>
      </c>
      <c r="V48" t="e">
        <f t="shared" si="4"/>
        <v>#DIV/0!</v>
      </c>
    </row>
    <row r="49" spans="1:22">
      <c r="A49" t="s">
        <v>72</v>
      </c>
      <c r="B49" t="s">
        <v>73</v>
      </c>
      <c r="C49" s="17">
        <v>0</v>
      </c>
      <c r="D49" s="17">
        <v>0</v>
      </c>
      <c r="E49" s="17">
        <v>0</v>
      </c>
      <c r="F49" s="17"/>
      <c r="G49" s="17">
        <f t="shared" si="0"/>
        <v>0</v>
      </c>
      <c r="H49" s="15">
        <v>1</v>
      </c>
      <c r="J49" s="17">
        <f t="shared" si="1"/>
        <v>0</v>
      </c>
      <c r="L49" s="4">
        <f t="shared" si="5"/>
        <v>0</v>
      </c>
      <c r="N49" s="17">
        <f>+L49*(assessment!$J$279*assessment!$F$3)</f>
        <v>0</v>
      </c>
      <c r="P49" s="7">
        <f>+N49/payroll!F49</f>
        <v>0</v>
      </c>
      <c r="R49" s="17">
        <f>IF(P49&lt;$R$2,N49, +payroll!F49 * $R$2)</f>
        <v>0</v>
      </c>
      <c r="T49" s="6">
        <f t="shared" si="3"/>
        <v>0</v>
      </c>
      <c r="V49" t="e">
        <f t="shared" si="4"/>
        <v>#DIV/0!</v>
      </c>
    </row>
    <row r="50" spans="1:22">
      <c r="A50" t="s">
        <v>74</v>
      </c>
      <c r="B50" t="s">
        <v>75</v>
      </c>
      <c r="C50" s="17">
        <v>0</v>
      </c>
      <c r="D50" s="17">
        <v>0</v>
      </c>
      <c r="E50" s="17">
        <v>0</v>
      </c>
      <c r="F50" s="17"/>
      <c r="G50" s="17">
        <f t="shared" si="0"/>
        <v>0</v>
      </c>
      <c r="H50" s="15">
        <v>1</v>
      </c>
      <c r="J50" s="17">
        <f t="shared" si="1"/>
        <v>0</v>
      </c>
      <c r="L50" s="4">
        <f t="shared" si="5"/>
        <v>0</v>
      </c>
      <c r="N50" s="17">
        <f>+L50*(assessment!$J$279*assessment!$F$3)</f>
        <v>0</v>
      </c>
      <c r="P50" s="7">
        <f>+N50/payroll!F50</f>
        <v>0</v>
      </c>
      <c r="R50" s="17">
        <f>IF(P50&lt;$R$2,N50, +payroll!F50 * $R$2)</f>
        <v>0</v>
      </c>
      <c r="T50" s="6">
        <f t="shared" si="3"/>
        <v>0</v>
      </c>
      <c r="V50" t="e">
        <f t="shared" si="4"/>
        <v>#DIV/0!</v>
      </c>
    </row>
    <row r="51" spans="1:22">
      <c r="A51" t="s">
        <v>76</v>
      </c>
      <c r="B51" t="s">
        <v>77</v>
      </c>
      <c r="C51" s="17">
        <v>0</v>
      </c>
      <c r="D51" s="17">
        <v>3749.95</v>
      </c>
      <c r="E51" s="17">
        <v>0</v>
      </c>
      <c r="F51" s="17"/>
      <c r="G51" s="17">
        <f t="shared" si="0"/>
        <v>1249.9833333333333</v>
      </c>
      <c r="H51" s="15">
        <v>1</v>
      </c>
      <c r="J51" s="17">
        <f t="shared" si="1"/>
        <v>1249.9833333333333</v>
      </c>
      <c r="L51" s="4">
        <f t="shared" si="5"/>
        <v>2.8816464132504429E-5</v>
      </c>
      <c r="N51" s="17">
        <f>+L51*(assessment!$J$279*assessment!$F$3)</f>
        <v>836.04787917893316</v>
      </c>
      <c r="P51" s="7">
        <f>+N51/payroll!F51</f>
        <v>4.6814591748479045E-4</v>
      </c>
      <c r="R51" s="17">
        <f>IF(P51&lt;$R$2,N51, +payroll!F51 * $R$2)</f>
        <v>836.04787917893316</v>
      </c>
      <c r="T51" s="6">
        <f t="shared" si="3"/>
        <v>0</v>
      </c>
      <c r="V51">
        <f t="shared" si="4"/>
        <v>1</v>
      </c>
    </row>
    <row r="52" spans="1:22">
      <c r="A52" t="s">
        <v>78</v>
      </c>
      <c r="B52" t="s">
        <v>79</v>
      </c>
      <c r="C52" s="17">
        <v>0</v>
      </c>
      <c r="D52" s="17">
        <v>0</v>
      </c>
      <c r="E52" s="17">
        <v>0</v>
      </c>
      <c r="F52" s="17"/>
      <c r="G52" s="17">
        <f t="shared" si="0"/>
        <v>0</v>
      </c>
      <c r="H52" s="15">
        <v>1</v>
      </c>
      <c r="J52" s="17">
        <f t="shared" si="1"/>
        <v>0</v>
      </c>
      <c r="L52" s="4">
        <f t="shared" si="5"/>
        <v>0</v>
      </c>
      <c r="N52" s="17">
        <f>+L52*(assessment!$J$279*assessment!$F$3)</f>
        <v>0</v>
      </c>
      <c r="P52" s="7">
        <f>+N52/payroll!F52</f>
        <v>0</v>
      </c>
      <c r="R52" s="17">
        <f>IF(P52&lt;$R$2,N52, +payroll!F52 * $R$2)</f>
        <v>0</v>
      </c>
      <c r="T52" s="6">
        <f t="shared" si="3"/>
        <v>0</v>
      </c>
      <c r="V52" t="e">
        <f t="shared" si="4"/>
        <v>#DIV/0!</v>
      </c>
    </row>
    <row r="53" spans="1:22">
      <c r="A53" t="s">
        <v>80</v>
      </c>
      <c r="B53" t="s">
        <v>81</v>
      </c>
      <c r="C53" s="17">
        <v>117.55</v>
      </c>
      <c r="D53" s="17">
        <v>713.41</v>
      </c>
      <c r="E53" s="17">
        <v>1733.53</v>
      </c>
      <c r="F53" s="17"/>
      <c r="G53" s="17">
        <f t="shared" si="0"/>
        <v>854.82999999999993</v>
      </c>
      <c r="H53" s="15">
        <v>1</v>
      </c>
      <c r="J53" s="17">
        <f t="shared" si="1"/>
        <v>854.82999999999993</v>
      </c>
      <c r="L53" s="4">
        <f t="shared" si="5"/>
        <v>1.9706805184913472E-5</v>
      </c>
      <c r="N53" s="17">
        <f>+L53*(assessment!$J$279*assessment!$F$3)</f>
        <v>571.75067018909101</v>
      </c>
      <c r="P53" s="7">
        <f>+N53/payroll!F53</f>
        <v>7.4369983609101278E-5</v>
      </c>
      <c r="R53" s="17">
        <f>IF(P53&lt;$R$2,N53, +payroll!F53 * $R$2)</f>
        <v>571.75067018909101</v>
      </c>
      <c r="T53" s="6">
        <f t="shared" si="3"/>
        <v>0</v>
      </c>
      <c r="V53">
        <f t="shared" si="4"/>
        <v>1</v>
      </c>
    </row>
    <row r="54" spans="1:22">
      <c r="A54" t="s">
        <v>82</v>
      </c>
      <c r="B54" t="s">
        <v>512</v>
      </c>
      <c r="C54" s="17">
        <v>4804.96</v>
      </c>
      <c r="D54" s="17">
        <v>885.36</v>
      </c>
      <c r="E54" s="17">
        <v>4154.5</v>
      </c>
      <c r="F54" s="17"/>
      <c r="G54" s="17">
        <f t="shared" si="0"/>
        <v>3281.6066666666666</v>
      </c>
      <c r="H54" s="15">
        <v>1</v>
      </c>
      <c r="J54" s="17">
        <f t="shared" si="1"/>
        <v>3281.6066666666666</v>
      </c>
      <c r="L54" s="4">
        <f t="shared" si="5"/>
        <v>7.5652449344914535E-5</v>
      </c>
      <c r="N54" s="17">
        <f>+L54*(assessment!$J$279*assessment!$F$3)</f>
        <v>2194.8935004195641</v>
      </c>
      <c r="P54" s="7">
        <f>+N54/payroll!F54</f>
        <v>1.1899800643003308E-4</v>
      </c>
      <c r="R54" s="17">
        <f>IF(P54&lt;$R$2,N54, +payroll!F54 * $R$2)</f>
        <v>2194.8935004195641</v>
      </c>
      <c r="T54" s="6">
        <f t="shared" si="3"/>
        <v>0</v>
      </c>
      <c r="V54">
        <f t="shared" si="4"/>
        <v>1</v>
      </c>
    </row>
    <row r="55" spans="1:22">
      <c r="A55" t="s">
        <v>83</v>
      </c>
      <c r="B55" t="s">
        <v>84</v>
      </c>
      <c r="C55" s="17">
        <v>0</v>
      </c>
      <c r="D55" s="17">
        <v>0</v>
      </c>
      <c r="E55" s="17">
        <v>0</v>
      </c>
      <c r="F55" s="17"/>
      <c r="G55" s="17">
        <f t="shared" si="0"/>
        <v>0</v>
      </c>
      <c r="H55" s="15">
        <v>1</v>
      </c>
      <c r="J55" s="17">
        <f t="shared" si="1"/>
        <v>0</v>
      </c>
      <c r="L55" s="4">
        <f t="shared" si="5"/>
        <v>0</v>
      </c>
      <c r="N55" s="17">
        <f>+L55*(assessment!$J$279*assessment!$F$3)</f>
        <v>0</v>
      </c>
      <c r="P55" s="7">
        <f>+N55/payroll!F55</f>
        <v>0</v>
      </c>
      <c r="R55" s="17">
        <f>IF(P55&lt;$R$2,N55, +payroll!F55 * $R$2)</f>
        <v>0</v>
      </c>
      <c r="T55" s="6">
        <f t="shared" si="3"/>
        <v>0</v>
      </c>
      <c r="V55" t="e">
        <f t="shared" si="4"/>
        <v>#DIV/0!</v>
      </c>
    </row>
    <row r="56" spans="1:22">
      <c r="A56" t="s">
        <v>85</v>
      </c>
      <c r="B56" t="s">
        <v>86</v>
      </c>
      <c r="C56" s="17">
        <v>376501.53</v>
      </c>
      <c r="D56" s="17">
        <v>243655.54</v>
      </c>
      <c r="E56" s="17">
        <v>226372.35</v>
      </c>
      <c r="F56" s="17"/>
      <c r="G56" s="17">
        <f t="shared" ref="G56:G102" si="6">IF(SUM(C56:E56)&lt;&gt;0,AVERAGE(C56:E56),0)</f>
        <v>282176.47333333333</v>
      </c>
      <c r="H56" s="15">
        <v>1</v>
      </c>
      <c r="J56" s="17">
        <f t="shared" ref="J56:J102" si="7">+G56*H56</f>
        <v>282176.47333333333</v>
      </c>
      <c r="L56" s="4">
        <f t="shared" si="5"/>
        <v>6.5051493136014556E-3</v>
      </c>
      <c r="N56" s="17">
        <f>+L56*(assessment!$J$279*assessment!$F$3)</f>
        <v>188732.95010695406</v>
      </c>
      <c r="P56" s="7">
        <f>+N56/payroll!F56</f>
        <v>7.4634966917959643E-3</v>
      </c>
      <c r="R56" s="17">
        <f>IF(P56&lt;$R$2,N56, +payroll!F56 * $R$2)</f>
        <v>188732.95010695406</v>
      </c>
      <c r="T56" s="6">
        <f t="shared" ref="T56:T102" si="8">+N56-R56</f>
        <v>0</v>
      </c>
      <c r="V56">
        <f t="shared" ref="V56:V102" si="9">+R56/N56</f>
        <v>1</v>
      </c>
    </row>
    <row r="57" spans="1:22">
      <c r="A57" t="s">
        <v>87</v>
      </c>
      <c r="B57" t="s">
        <v>88</v>
      </c>
      <c r="C57" s="17">
        <v>5206.5200000000004</v>
      </c>
      <c r="D57" s="17">
        <v>32925.269999999997</v>
      </c>
      <c r="E57" s="17">
        <v>31302.880000000001</v>
      </c>
      <c r="F57" s="17"/>
      <c r="G57" s="17">
        <f t="shared" si="6"/>
        <v>23144.89</v>
      </c>
      <c r="H57" s="15">
        <v>1</v>
      </c>
      <c r="J57" s="17">
        <f t="shared" si="7"/>
        <v>23144.89</v>
      </c>
      <c r="L57" s="4">
        <f t="shared" si="5"/>
        <v>5.3357022829831897E-4</v>
      </c>
      <c r="N57" s="17">
        <f>+L57*(assessment!$J$279*assessment!$F$3)</f>
        <v>15480.395363935277</v>
      </c>
      <c r="P57" s="7">
        <f>+N57/payroll!F57</f>
        <v>1.2242701239235725E-3</v>
      </c>
      <c r="R57" s="17">
        <f>IF(P57&lt;$R$2,N57, +payroll!F57 * $R$2)</f>
        <v>15480.395363935277</v>
      </c>
      <c r="T57" s="6">
        <f t="shared" si="8"/>
        <v>0</v>
      </c>
      <c r="V57">
        <f t="shared" si="9"/>
        <v>1</v>
      </c>
    </row>
    <row r="58" spans="1:22">
      <c r="A58" t="s">
        <v>89</v>
      </c>
      <c r="B58" t="s">
        <v>90</v>
      </c>
      <c r="C58" s="17">
        <v>1926601.94</v>
      </c>
      <c r="D58" s="17">
        <v>1876230.02</v>
      </c>
      <c r="E58" s="17">
        <v>2010835.86</v>
      </c>
      <c r="F58" s="17"/>
      <c r="G58" s="17">
        <f t="shared" si="6"/>
        <v>1937889.2733333334</v>
      </c>
      <c r="H58" s="15">
        <v>1</v>
      </c>
      <c r="J58" s="17">
        <f t="shared" si="7"/>
        <v>1937889.2733333334</v>
      </c>
      <c r="L58" s="4">
        <f t="shared" si="5"/>
        <v>4.4675089058074165E-2</v>
      </c>
      <c r="N58" s="17">
        <f>+L58*(assessment!$J$279*assessment!$F$3)</f>
        <v>1296151.8556678919</v>
      </c>
      <c r="P58" s="7">
        <f>+N58/payroll!F58</f>
        <v>3.598093082617966E-3</v>
      </c>
      <c r="R58" s="17">
        <f>IF(P58&lt;$R$2,N58, +payroll!F58 * $R$2)</f>
        <v>1296151.8556678919</v>
      </c>
      <c r="T58" s="6">
        <f t="shared" si="8"/>
        <v>0</v>
      </c>
      <c r="V58">
        <f t="shared" si="9"/>
        <v>1</v>
      </c>
    </row>
    <row r="59" spans="1:22">
      <c r="A59" t="s">
        <v>91</v>
      </c>
      <c r="B59" t="s">
        <v>92</v>
      </c>
      <c r="C59" s="17">
        <v>0</v>
      </c>
      <c r="D59" s="17">
        <v>0</v>
      </c>
      <c r="E59" s="17">
        <v>2965.51</v>
      </c>
      <c r="F59" s="17"/>
      <c r="G59" s="17">
        <f t="shared" si="6"/>
        <v>988.50333333333344</v>
      </c>
      <c r="H59" s="15">
        <v>1</v>
      </c>
      <c r="J59" s="17">
        <f t="shared" si="7"/>
        <v>988.50333333333344</v>
      </c>
      <c r="L59" s="4">
        <f t="shared" si="5"/>
        <v>2.2788440525762535E-5</v>
      </c>
      <c r="N59" s="17">
        <f>+L59*(assessment!$J$279*assessment!$F$3)</f>
        <v>661.15770775181488</v>
      </c>
      <c r="P59" s="7">
        <f>+N59/payroll!F59</f>
        <v>3.3467595694077645E-4</v>
      </c>
      <c r="R59" s="17">
        <f>IF(P59&lt;$R$2,N59, +payroll!F59 * $R$2)</f>
        <v>661.15770775181488</v>
      </c>
      <c r="T59" s="6">
        <f t="shared" si="8"/>
        <v>0</v>
      </c>
      <c r="V59">
        <f t="shared" si="9"/>
        <v>1</v>
      </c>
    </row>
    <row r="60" spans="1:22">
      <c r="A60" t="s">
        <v>93</v>
      </c>
      <c r="B60" t="s">
        <v>94</v>
      </c>
      <c r="C60" s="17">
        <v>0</v>
      </c>
      <c r="D60" s="17">
        <v>0</v>
      </c>
      <c r="E60" s="17">
        <v>0</v>
      </c>
      <c r="F60" s="17"/>
      <c r="G60" s="17">
        <f t="shared" si="6"/>
        <v>0</v>
      </c>
      <c r="H60" s="15">
        <v>1</v>
      </c>
      <c r="J60" s="17">
        <f t="shared" si="7"/>
        <v>0</v>
      </c>
      <c r="L60" s="4">
        <f t="shared" si="5"/>
        <v>0</v>
      </c>
      <c r="N60" s="17">
        <f>+L60*(assessment!$J$279*assessment!$F$3)</f>
        <v>0</v>
      </c>
      <c r="P60" s="7">
        <f>+N60/payroll!F60</f>
        <v>0</v>
      </c>
      <c r="R60" s="17">
        <f>IF(P60&lt;$R$2,N60, +payroll!F60 * $R$2)</f>
        <v>0</v>
      </c>
      <c r="T60" s="6">
        <f t="shared" si="8"/>
        <v>0</v>
      </c>
      <c r="V60" t="e">
        <f t="shared" si="9"/>
        <v>#DIV/0!</v>
      </c>
    </row>
    <row r="61" spans="1:22">
      <c r="A61" t="s">
        <v>95</v>
      </c>
      <c r="B61" t="s">
        <v>96</v>
      </c>
      <c r="C61" s="17">
        <v>0</v>
      </c>
      <c r="D61" s="17">
        <v>0</v>
      </c>
      <c r="E61" s="17">
        <v>0</v>
      </c>
      <c r="F61" s="17"/>
      <c r="G61" s="17">
        <f t="shared" si="6"/>
        <v>0</v>
      </c>
      <c r="H61" s="15">
        <v>1</v>
      </c>
      <c r="J61" s="17">
        <f t="shared" si="7"/>
        <v>0</v>
      </c>
      <c r="L61" s="4">
        <f t="shared" si="5"/>
        <v>0</v>
      </c>
      <c r="N61" s="17">
        <f>+L61*(assessment!$J$279*assessment!$F$3)</f>
        <v>0</v>
      </c>
      <c r="P61" s="7">
        <f>+N61/payroll!F61</f>
        <v>0</v>
      </c>
      <c r="R61" s="17">
        <f>IF(P61&lt;$R$2,N61, +payroll!F61 * $R$2)</f>
        <v>0</v>
      </c>
      <c r="T61" s="6">
        <f t="shared" si="8"/>
        <v>0</v>
      </c>
      <c r="V61" t="e">
        <f t="shared" si="9"/>
        <v>#DIV/0!</v>
      </c>
    </row>
    <row r="62" spans="1:22">
      <c r="A62" t="s">
        <v>504</v>
      </c>
      <c r="B62" t="s">
        <v>505</v>
      </c>
      <c r="C62" s="17">
        <v>4135.49</v>
      </c>
      <c r="D62" s="17">
        <v>9619.15</v>
      </c>
      <c r="E62" s="17">
        <v>29902.880000000001</v>
      </c>
      <c r="F62" s="17"/>
      <c r="G62" s="17">
        <f t="shared" si="6"/>
        <v>14552.506666666668</v>
      </c>
      <c r="H62" s="15">
        <v>1</v>
      </c>
      <c r="J62" s="17">
        <f>+G62*H62</f>
        <v>14552.506666666668</v>
      </c>
      <c r="L62" s="4">
        <f t="shared" si="5"/>
        <v>3.3548590226378881E-4</v>
      </c>
      <c r="N62" s="17">
        <f>+L62*(assessment!$J$279*assessment!$F$3)</f>
        <v>9733.4036470384563</v>
      </c>
      <c r="P62" s="7">
        <f>+N62/payroll!F62</f>
        <v>1.4633146750090721E-3</v>
      </c>
      <c r="R62" s="17">
        <f>IF(P62&lt;$R$2,N62, +payroll!F62 * $R$2)</f>
        <v>9733.4036470384563</v>
      </c>
      <c r="T62" s="6">
        <f>+N62-R62</f>
        <v>0</v>
      </c>
      <c r="V62">
        <f>+R62/N62</f>
        <v>1</v>
      </c>
    </row>
    <row r="63" spans="1:22">
      <c r="A63" t="s">
        <v>97</v>
      </c>
      <c r="B63" t="s">
        <v>506</v>
      </c>
      <c r="C63" s="17">
        <v>0</v>
      </c>
      <c r="D63" s="17">
        <v>0</v>
      </c>
      <c r="E63" s="17">
        <v>-60</v>
      </c>
      <c r="F63" s="17"/>
      <c r="G63" s="17">
        <f t="shared" si="6"/>
        <v>-20</v>
      </c>
      <c r="H63" s="15">
        <v>1</v>
      </c>
      <c r="J63" s="17">
        <f t="shared" si="7"/>
        <v>-20</v>
      </c>
      <c r="L63" s="4">
        <f t="shared" si="5"/>
        <v>-4.6106957371438703E-7</v>
      </c>
      <c r="N63" s="17">
        <f>+L63*(assessment!$J$279*assessment!$F$3)</f>
        <v>-13.376944426121943</v>
      </c>
      <c r="P63" s="7">
        <f>+N63/payroll!F63</f>
        <v>-4.6710066981602758E-6</v>
      </c>
      <c r="R63" s="17">
        <f>IF(P63&lt;$R$2,N63, +payroll!F63 * $R$2)</f>
        <v>-13.376944426121943</v>
      </c>
      <c r="T63" s="6">
        <f t="shared" si="8"/>
        <v>0</v>
      </c>
      <c r="V63">
        <f t="shared" si="9"/>
        <v>1</v>
      </c>
    </row>
    <row r="64" spans="1:22">
      <c r="A64" t="s">
        <v>98</v>
      </c>
      <c r="B64" t="s">
        <v>99</v>
      </c>
      <c r="C64" s="17">
        <v>0</v>
      </c>
      <c r="D64" s="17">
        <v>0</v>
      </c>
      <c r="E64" s="17">
        <v>202.76</v>
      </c>
      <c r="F64" s="17"/>
      <c r="G64" s="17">
        <f t="shared" si="6"/>
        <v>67.586666666666659</v>
      </c>
      <c r="H64" s="15">
        <v>1</v>
      </c>
      <c r="J64" s="17">
        <f t="shared" si="7"/>
        <v>67.586666666666659</v>
      </c>
      <c r="L64" s="4">
        <f t="shared" si="5"/>
        <v>1.5581077794388185E-6</v>
      </c>
      <c r="N64" s="17">
        <f>+L64*(assessment!$J$279*assessment!$F$3)</f>
        <v>45.205154197341422</v>
      </c>
      <c r="P64" s="7">
        <f>+N64/payroll!F64</f>
        <v>3.6979918545239745E-6</v>
      </c>
      <c r="R64" s="17">
        <f>IF(P64&lt;$R$2,N64, +payroll!F64 * $R$2)</f>
        <v>45.205154197341422</v>
      </c>
      <c r="T64" s="6">
        <f t="shared" si="8"/>
        <v>0</v>
      </c>
      <c r="V64">
        <f t="shared" si="9"/>
        <v>1</v>
      </c>
    </row>
    <row r="65" spans="1:22">
      <c r="A65" t="s">
        <v>100</v>
      </c>
      <c r="B65" t="s">
        <v>101</v>
      </c>
      <c r="C65" s="17">
        <v>4483.91</v>
      </c>
      <c r="D65" s="17">
        <v>5408.09</v>
      </c>
      <c r="E65" s="17">
        <v>14379.41</v>
      </c>
      <c r="F65" s="17"/>
      <c r="G65" s="17">
        <f t="shared" si="6"/>
        <v>8090.47</v>
      </c>
      <c r="H65" s="15">
        <v>1</v>
      </c>
      <c r="J65" s="17">
        <f t="shared" si="7"/>
        <v>8090.47</v>
      </c>
      <c r="L65" s="4">
        <f t="shared" ref="L65:L90" si="10">+J65/$J$269</f>
        <v>1.8651347770245186E-4</v>
      </c>
      <c r="N65" s="17">
        <f>+L65*(assessment!$J$279*assessment!$F$3)</f>
        <v>5411.2883785603408</v>
      </c>
      <c r="P65" s="7">
        <f>+N65/payroll!F65</f>
        <v>3.2273777356175889E-4</v>
      </c>
      <c r="R65" s="17">
        <f>IF(P65&lt;$R$2,N65, +payroll!F65 * $R$2)</f>
        <v>5411.2883785603408</v>
      </c>
      <c r="T65" s="6">
        <f t="shared" si="8"/>
        <v>0</v>
      </c>
      <c r="V65">
        <f t="shared" si="9"/>
        <v>1</v>
      </c>
    </row>
    <row r="66" spans="1:22">
      <c r="A66" t="s">
        <v>102</v>
      </c>
      <c r="B66" t="s">
        <v>103</v>
      </c>
      <c r="C66" s="17">
        <v>107270.68</v>
      </c>
      <c r="D66" s="17">
        <v>177799.55</v>
      </c>
      <c r="E66" s="17">
        <v>96869.03</v>
      </c>
      <c r="F66" s="17"/>
      <c r="G66" s="17">
        <f t="shared" si="6"/>
        <v>127313.08666666667</v>
      </c>
      <c r="H66" s="15">
        <v>1</v>
      </c>
      <c r="J66" s="17">
        <f t="shared" si="7"/>
        <v>127313.08666666667</v>
      </c>
      <c r="L66" s="4">
        <f t="shared" si="10"/>
        <v>2.935009529883141E-3</v>
      </c>
      <c r="N66" s="17">
        <f>+L66*(assessment!$J$279*assessment!$F$3)</f>
        <v>85153.004252902349</v>
      </c>
      <c r="P66" s="7">
        <f>+N66/payroll!F66</f>
        <v>1.145567792734833E-3</v>
      </c>
      <c r="R66" s="17">
        <f>IF(P66&lt;$R$2,N66, +payroll!F66 * $R$2)</f>
        <v>85153.004252902349</v>
      </c>
      <c r="T66" s="6">
        <f t="shared" si="8"/>
        <v>0</v>
      </c>
      <c r="V66">
        <f t="shared" si="9"/>
        <v>1</v>
      </c>
    </row>
    <row r="67" spans="1:22">
      <c r="A67" t="s">
        <v>104</v>
      </c>
      <c r="B67" t="s">
        <v>554</v>
      </c>
      <c r="C67" s="17">
        <v>47798.239999999998</v>
      </c>
      <c r="D67" s="17">
        <v>5123.8900000000003</v>
      </c>
      <c r="E67" s="17">
        <v>3664.77</v>
      </c>
      <c r="F67" s="17"/>
      <c r="G67" s="17">
        <f t="shared" si="6"/>
        <v>18862.3</v>
      </c>
      <c r="H67" s="15">
        <v>1</v>
      </c>
      <c r="J67" s="17">
        <f t="shared" si="7"/>
        <v>18862.3</v>
      </c>
      <c r="L67" s="4">
        <f t="shared" si="10"/>
        <v>4.3484163101364411E-4</v>
      </c>
      <c r="N67" s="17">
        <f>+L67*(assessment!$J$279*assessment!$F$3)</f>
        <v>12615.996942441996</v>
      </c>
      <c r="P67" s="7">
        <f>+N67/payroll!F67</f>
        <v>3.5456461704066729E-4</v>
      </c>
      <c r="R67" s="17">
        <f>IF(P67&lt;$R$2,N67, +payroll!F67 * $R$2)</f>
        <v>12615.996942441996</v>
      </c>
      <c r="T67" s="6">
        <f t="shared" si="8"/>
        <v>0</v>
      </c>
      <c r="V67">
        <f t="shared" si="9"/>
        <v>1</v>
      </c>
    </row>
    <row r="68" spans="1:22">
      <c r="A68" t="s">
        <v>105</v>
      </c>
      <c r="B68" t="s">
        <v>106</v>
      </c>
      <c r="C68" s="17">
        <v>0</v>
      </c>
      <c r="D68" s="17">
        <v>0</v>
      </c>
      <c r="E68" s="17">
        <v>0</v>
      </c>
      <c r="F68" s="17"/>
      <c r="G68" s="17">
        <f t="shared" si="6"/>
        <v>0</v>
      </c>
      <c r="H68" s="15">
        <v>1</v>
      </c>
      <c r="J68" s="17">
        <f t="shared" si="7"/>
        <v>0</v>
      </c>
      <c r="L68" s="4">
        <f t="shared" si="10"/>
        <v>0</v>
      </c>
      <c r="N68" s="17">
        <f>+L68*(assessment!$J$279*assessment!$F$3)</f>
        <v>0</v>
      </c>
      <c r="P68" s="7">
        <f>+N68/payroll!F68</f>
        <v>0</v>
      </c>
      <c r="R68" s="17">
        <f>IF(P68&lt;$R$2,N68, +payroll!F68 * $R$2)</f>
        <v>0</v>
      </c>
      <c r="T68" s="6">
        <f t="shared" si="8"/>
        <v>0</v>
      </c>
      <c r="V68" t="e">
        <f t="shared" si="9"/>
        <v>#DIV/0!</v>
      </c>
    </row>
    <row r="69" spans="1:22">
      <c r="A69" t="s">
        <v>107</v>
      </c>
      <c r="B69" t="s">
        <v>108</v>
      </c>
      <c r="C69" s="17">
        <v>18843.759999999998</v>
      </c>
      <c r="D69" s="17">
        <v>7649.72</v>
      </c>
      <c r="E69" s="17">
        <v>0</v>
      </c>
      <c r="F69" s="17"/>
      <c r="G69" s="17">
        <f t="shared" si="6"/>
        <v>8831.16</v>
      </c>
      <c r="H69" s="15">
        <v>1</v>
      </c>
      <c r="J69" s="17">
        <f t="shared" si="7"/>
        <v>8831.16</v>
      </c>
      <c r="L69" s="4">
        <f t="shared" si="10"/>
        <v>2.0358895883017733E-4</v>
      </c>
      <c r="N69" s="17">
        <f>+L69*(assessment!$J$279*assessment!$F$3)</f>
        <v>5906.6968269095541</v>
      </c>
      <c r="P69" s="7">
        <f>+N69/payroll!F69</f>
        <v>2.6421378797694709E-3</v>
      </c>
      <c r="R69" s="17">
        <f>IF(P69&lt;$R$2,N69, +payroll!F69 * $R$2)</f>
        <v>5906.6968269095541</v>
      </c>
      <c r="T69" s="6">
        <f t="shared" si="8"/>
        <v>0</v>
      </c>
      <c r="V69">
        <f t="shared" si="9"/>
        <v>1</v>
      </c>
    </row>
    <row r="70" spans="1:22">
      <c r="A70" t="s">
        <v>109</v>
      </c>
      <c r="B70" t="s">
        <v>110</v>
      </c>
      <c r="C70" s="17">
        <v>254187.74</v>
      </c>
      <c r="D70" s="17">
        <v>140118.94</v>
      </c>
      <c r="E70" s="17">
        <v>148157.93</v>
      </c>
      <c r="F70" s="17"/>
      <c r="G70" s="17">
        <f t="shared" si="6"/>
        <v>180821.53666666665</v>
      </c>
      <c r="H70" s="15">
        <v>1</v>
      </c>
      <c r="J70" s="17">
        <f t="shared" si="7"/>
        <v>180821.53666666665</v>
      </c>
      <c r="L70" s="4">
        <f t="shared" si="10"/>
        <v>4.1685654414640198E-3</v>
      </c>
      <c r="N70" s="17">
        <f>+L70*(assessment!$J$279*assessment!$F$3)</f>
        <v>120941.98235179855</v>
      </c>
      <c r="P70" s="7">
        <f>+N70/payroll!F70</f>
        <v>3.9229565145570376E-3</v>
      </c>
      <c r="R70" s="17">
        <f>IF(P70&lt;$R$2,N70, +payroll!F70 * $R$2)</f>
        <v>120941.98235179855</v>
      </c>
      <c r="T70" s="6">
        <f t="shared" si="8"/>
        <v>0</v>
      </c>
      <c r="V70">
        <f t="shared" si="9"/>
        <v>1</v>
      </c>
    </row>
    <row r="71" spans="1:22">
      <c r="A71" t="s">
        <v>111</v>
      </c>
      <c r="B71" t="s">
        <v>112</v>
      </c>
      <c r="C71" s="17">
        <v>98.51</v>
      </c>
      <c r="D71" s="17">
        <v>1707.85</v>
      </c>
      <c r="E71" s="17">
        <v>0</v>
      </c>
      <c r="F71" s="17"/>
      <c r="G71" s="17">
        <f t="shared" si="6"/>
        <v>602.12</v>
      </c>
      <c r="H71" s="15">
        <v>1</v>
      </c>
      <c r="J71" s="17">
        <f t="shared" si="7"/>
        <v>602.12</v>
      </c>
      <c r="L71" s="4">
        <f t="shared" si="10"/>
        <v>1.3880960586245337E-5</v>
      </c>
      <c r="N71" s="17">
        <f>+L71*(assessment!$J$279*assessment!$F$3)</f>
        <v>402.72628889282726</v>
      </c>
      <c r="P71" s="7">
        <f>+N71/payroll!F71</f>
        <v>2.9500062392147982E-4</v>
      </c>
      <c r="R71" s="17">
        <f>IF(P71&lt;$R$2,N71, +payroll!F71 * $R$2)</f>
        <v>402.72628889282726</v>
      </c>
      <c r="T71" s="6">
        <f t="shared" si="8"/>
        <v>0</v>
      </c>
      <c r="V71">
        <f t="shared" si="9"/>
        <v>1</v>
      </c>
    </row>
    <row r="72" spans="1:22">
      <c r="A72" t="s">
        <v>113</v>
      </c>
      <c r="B72" t="s">
        <v>114</v>
      </c>
      <c r="C72" s="17">
        <v>363.29</v>
      </c>
      <c r="D72" s="17">
        <v>0</v>
      </c>
      <c r="E72" s="17">
        <v>0</v>
      </c>
      <c r="F72" s="17"/>
      <c r="G72" s="17">
        <f t="shared" si="6"/>
        <v>121.09666666666668</v>
      </c>
      <c r="H72" s="15">
        <v>1</v>
      </c>
      <c r="J72" s="17">
        <f t="shared" si="7"/>
        <v>121.09666666666668</v>
      </c>
      <c r="L72" s="4">
        <f t="shared" si="10"/>
        <v>2.7916994239116616E-6</v>
      </c>
      <c r="N72" s="17">
        <f>+L72*(assessment!$J$279*assessment!$F$3)</f>
        <v>80.995169009430697</v>
      </c>
      <c r="P72" s="7">
        <f>+N72/payroll!F72</f>
        <v>5.0886120464017939E-5</v>
      </c>
      <c r="R72" s="17">
        <f>IF(P72&lt;$R$2,N72, +payroll!F72 * $R$2)</f>
        <v>80.995169009430697</v>
      </c>
      <c r="T72" s="6">
        <f t="shared" si="8"/>
        <v>0</v>
      </c>
      <c r="V72">
        <f t="shared" si="9"/>
        <v>1</v>
      </c>
    </row>
    <row r="73" spans="1:22">
      <c r="A73" t="s">
        <v>115</v>
      </c>
      <c r="B73" t="s">
        <v>116</v>
      </c>
      <c r="C73" s="17">
        <v>0</v>
      </c>
      <c r="D73" s="17">
        <v>0</v>
      </c>
      <c r="E73" s="17">
        <v>0</v>
      </c>
      <c r="F73" s="17"/>
      <c r="G73" s="17">
        <f t="shared" si="6"/>
        <v>0</v>
      </c>
      <c r="H73" s="15">
        <v>1</v>
      </c>
      <c r="J73" s="17">
        <f t="shared" si="7"/>
        <v>0</v>
      </c>
      <c r="L73" s="4">
        <f t="shared" si="10"/>
        <v>0</v>
      </c>
      <c r="N73" s="17">
        <f>+L73*(assessment!$J$279*assessment!$F$3)</f>
        <v>0</v>
      </c>
      <c r="P73" s="7">
        <f>+N73/payroll!F73</f>
        <v>0</v>
      </c>
      <c r="R73" s="17">
        <f>IF(P73&lt;$R$2,N73, +payroll!F73 * $R$2)</f>
        <v>0</v>
      </c>
      <c r="T73" s="6">
        <f t="shared" si="8"/>
        <v>0</v>
      </c>
      <c r="V73" t="e">
        <f t="shared" si="9"/>
        <v>#DIV/0!</v>
      </c>
    </row>
    <row r="74" spans="1:22">
      <c r="A74" t="s">
        <v>117</v>
      </c>
      <c r="B74" t="s">
        <v>118</v>
      </c>
      <c r="C74" s="17">
        <v>207.95</v>
      </c>
      <c r="D74" s="17">
        <v>844.62</v>
      </c>
      <c r="E74" s="17">
        <v>-255.14</v>
      </c>
      <c r="F74" s="17"/>
      <c r="G74" s="17">
        <f t="shared" si="6"/>
        <v>265.81</v>
      </c>
      <c r="H74" s="15">
        <v>1</v>
      </c>
      <c r="J74" s="17">
        <f t="shared" si="7"/>
        <v>265.81</v>
      </c>
      <c r="L74" s="4">
        <f t="shared" si="10"/>
        <v>6.127845169451061E-6</v>
      </c>
      <c r="N74" s="17">
        <f>+L74*(assessment!$J$279*assessment!$F$3)</f>
        <v>177.7862798953737</v>
      </c>
      <c r="P74" s="7">
        <f>+N74/payroll!F74</f>
        <v>6.7174560779058055E-5</v>
      </c>
      <c r="R74" s="17">
        <f>IF(P74&lt;$R$2,N74, +payroll!F74 * $R$2)</f>
        <v>177.7862798953737</v>
      </c>
      <c r="T74" s="6">
        <f t="shared" si="8"/>
        <v>0</v>
      </c>
      <c r="V74">
        <f t="shared" si="9"/>
        <v>1</v>
      </c>
    </row>
    <row r="75" spans="1:22">
      <c r="A75" t="s">
        <v>119</v>
      </c>
      <c r="B75" t="s">
        <v>120</v>
      </c>
      <c r="C75" s="17">
        <v>0</v>
      </c>
      <c r="D75" s="17">
        <v>0</v>
      </c>
      <c r="E75" s="17">
        <v>0</v>
      </c>
      <c r="F75" s="17"/>
      <c r="G75" s="17">
        <f t="shared" si="6"/>
        <v>0</v>
      </c>
      <c r="H75" s="15">
        <v>1</v>
      </c>
      <c r="J75" s="17">
        <f t="shared" si="7"/>
        <v>0</v>
      </c>
      <c r="L75" s="4">
        <f t="shared" si="10"/>
        <v>0</v>
      </c>
      <c r="N75" s="17">
        <f>+L75*(assessment!$J$279*assessment!$F$3)</f>
        <v>0</v>
      </c>
      <c r="P75" s="7">
        <f>+N75/payroll!F75</f>
        <v>0</v>
      </c>
      <c r="R75" s="17">
        <f>IF(P75&lt;$R$2,N75, +payroll!F75 * $R$2)</f>
        <v>0</v>
      </c>
      <c r="T75" s="6">
        <f t="shared" si="8"/>
        <v>0</v>
      </c>
      <c r="V75" t="e">
        <f t="shared" si="9"/>
        <v>#DIV/0!</v>
      </c>
    </row>
    <row r="76" spans="1:22">
      <c r="A76" t="s">
        <v>121</v>
      </c>
      <c r="B76" t="s">
        <v>122</v>
      </c>
      <c r="C76" s="17">
        <v>18629.25</v>
      </c>
      <c r="D76" s="17">
        <v>378</v>
      </c>
      <c r="E76" s="17">
        <v>0</v>
      </c>
      <c r="F76" s="17"/>
      <c r="G76" s="17">
        <f t="shared" si="6"/>
        <v>6335.75</v>
      </c>
      <c r="H76" s="15">
        <v>1</v>
      </c>
      <c r="J76" s="17">
        <f t="shared" si="7"/>
        <v>6335.75</v>
      </c>
      <c r="L76" s="4">
        <f t="shared" si="10"/>
        <v>1.4606107758304639E-4</v>
      </c>
      <c r="N76" s="17">
        <f>+L76*(assessment!$J$279*assessment!$F$3)</f>
        <v>4237.6487823901052</v>
      </c>
      <c r="P76" s="7">
        <f>+N76/payroll!F76</f>
        <v>3.8220357713664117E-4</v>
      </c>
      <c r="R76" s="17">
        <f>IF(P76&lt;$R$2,N76, +payroll!F76 * $R$2)</f>
        <v>4237.6487823901052</v>
      </c>
      <c r="T76" s="6">
        <f t="shared" si="8"/>
        <v>0</v>
      </c>
      <c r="V76">
        <f t="shared" si="9"/>
        <v>1</v>
      </c>
    </row>
    <row r="77" spans="1:22">
      <c r="A77" t="s">
        <v>123</v>
      </c>
      <c r="B77" t="s">
        <v>124</v>
      </c>
      <c r="C77" s="17">
        <v>7169.69</v>
      </c>
      <c r="D77" s="17">
        <v>7772.49</v>
      </c>
      <c r="E77" s="17">
        <v>1414.16</v>
      </c>
      <c r="F77" s="17"/>
      <c r="G77" s="17">
        <f t="shared" si="6"/>
        <v>5452.1133333333337</v>
      </c>
      <c r="H77" s="15">
        <v>1</v>
      </c>
      <c r="J77" s="17">
        <f t="shared" si="7"/>
        <v>5452.1133333333337</v>
      </c>
      <c r="L77" s="4">
        <f t="shared" si="10"/>
        <v>1.2569017852212631E-4</v>
      </c>
      <c r="N77" s="17">
        <f>+L77*(assessment!$J$279*assessment!$F$3)</f>
        <v>3646.6308532459238</v>
      </c>
      <c r="P77" s="7">
        <f>+N77/payroll!F77</f>
        <v>2.9071769077645649E-3</v>
      </c>
      <c r="R77" s="17">
        <f>IF(P77&lt;$R$2,N77, +payroll!F77 * $R$2)</f>
        <v>3646.6308532459238</v>
      </c>
      <c r="T77" s="6">
        <f t="shared" si="8"/>
        <v>0</v>
      </c>
      <c r="V77">
        <f t="shared" si="9"/>
        <v>1</v>
      </c>
    </row>
    <row r="78" spans="1:22">
      <c r="A78" t="s">
        <v>125</v>
      </c>
      <c r="B78" t="s">
        <v>126</v>
      </c>
      <c r="C78" s="17">
        <v>8160.71</v>
      </c>
      <c r="D78" s="17">
        <v>5491.08</v>
      </c>
      <c r="E78" s="17">
        <v>4591.7700000000004</v>
      </c>
      <c r="F78" s="17"/>
      <c r="G78" s="17">
        <f t="shared" si="6"/>
        <v>6081.1866666666674</v>
      </c>
      <c r="H78" s="15">
        <v>1</v>
      </c>
      <c r="J78" s="17">
        <f t="shared" si="7"/>
        <v>6081.1866666666674</v>
      </c>
      <c r="L78" s="4">
        <f t="shared" si="10"/>
        <v>1.4019250720388073E-4</v>
      </c>
      <c r="N78" s="17">
        <f>+L78*(assessment!$J$279*assessment!$F$3)</f>
        <v>4067.384804243688</v>
      </c>
      <c r="P78" s="7">
        <f>+N78/payroll!F78</f>
        <v>1.2607127828231583E-3</v>
      </c>
      <c r="R78" s="17">
        <f>IF(P78&lt;$R$2,N78, +payroll!F78 * $R$2)</f>
        <v>4067.384804243688</v>
      </c>
      <c r="T78" s="6">
        <f t="shared" si="8"/>
        <v>0</v>
      </c>
      <c r="V78">
        <f t="shared" si="9"/>
        <v>1</v>
      </c>
    </row>
    <row r="79" spans="1:22">
      <c r="A79" t="s">
        <v>127</v>
      </c>
      <c r="B79" t="s">
        <v>513</v>
      </c>
      <c r="C79" s="17">
        <v>0</v>
      </c>
      <c r="D79" s="17">
        <v>0</v>
      </c>
      <c r="E79" s="17">
        <v>0</v>
      </c>
      <c r="F79" s="17"/>
      <c r="G79" s="17">
        <f t="shared" si="6"/>
        <v>0</v>
      </c>
      <c r="H79" s="15">
        <v>1</v>
      </c>
      <c r="J79" s="17">
        <f t="shared" si="7"/>
        <v>0</v>
      </c>
      <c r="L79" s="4">
        <f t="shared" si="10"/>
        <v>0</v>
      </c>
      <c r="N79" s="17">
        <f>+L79*(assessment!$J$279*assessment!$F$3)</f>
        <v>0</v>
      </c>
      <c r="P79" s="7">
        <f>+N79/payroll!F79</f>
        <v>0</v>
      </c>
      <c r="R79" s="17">
        <f>IF(P79&lt;$R$2,N79, +payroll!F79 * $R$2)</f>
        <v>0</v>
      </c>
      <c r="T79" s="6">
        <f t="shared" si="8"/>
        <v>0</v>
      </c>
      <c r="V79" t="e">
        <f t="shared" si="9"/>
        <v>#DIV/0!</v>
      </c>
    </row>
    <row r="80" spans="1:22">
      <c r="A80" t="s">
        <v>128</v>
      </c>
      <c r="B80" t="s">
        <v>129</v>
      </c>
      <c r="C80" s="17">
        <v>67.52</v>
      </c>
      <c r="D80" s="17">
        <v>175.77</v>
      </c>
      <c r="E80" s="17">
        <v>303.75</v>
      </c>
      <c r="F80" s="17"/>
      <c r="G80" s="17">
        <f t="shared" si="6"/>
        <v>182.34666666666666</v>
      </c>
      <c r="H80" s="15">
        <v>1</v>
      </c>
      <c r="J80" s="17">
        <f t="shared" si="7"/>
        <v>182.34666666666666</v>
      </c>
      <c r="L80" s="4">
        <f t="shared" si="10"/>
        <v>4.2037249934119718E-6</v>
      </c>
      <c r="N80" s="17">
        <f>+L80*(assessment!$J$279*assessment!$F$3)</f>
        <v>121.96206131442915</v>
      </c>
      <c r="P80" s="7">
        <f>+N80/payroll!F80</f>
        <v>2.358452010840563E-5</v>
      </c>
      <c r="R80" s="17">
        <f>IF(P80&lt;$R$2,N80, +payroll!F80 * $R$2)</f>
        <v>121.96206131442915</v>
      </c>
      <c r="T80" s="6">
        <f t="shared" si="8"/>
        <v>0</v>
      </c>
      <c r="V80">
        <f t="shared" si="9"/>
        <v>1</v>
      </c>
    </row>
    <row r="81" spans="1:22">
      <c r="A81" t="s">
        <v>492</v>
      </c>
      <c r="B81" t="s">
        <v>555</v>
      </c>
      <c r="C81" s="17">
        <v>0</v>
      </c>
      <c r="D81" s="17">
        <v>0</v>
      </c>
      <c r="E81" s="17">
        <v>0</v>
      </c>
      <c r="F81" s="17"/>
      <c r="G81" s="17">
        <f>IF(SUM(C81:E81)&lt;&gt;0,AVERAGE(C81:E81),0)</f>
        <v>0</v>
      </c>
      <c r="H81" s="15">
        <v>1</v>
      </c>
      <c r="J81" s="17">
        <f>+G81*H81</f>
        <v>0</v>
      </c>
      <c r="L81" s="4">
        <f t="shared" si="10"/>
        <v>0</v>
      </c>
      <c r="N81" s="17">
        <f>+L81*(assessment!$J$279*assessment!$F$3)</f>
        <v>0</v>
      </c>
      <c r="P81" s="7">
        <f>+N81/payroll!F81</f>
        <v>0</v>
      </c>
      <c r="R81" s="17">
        <f>IF(P81&lt;$R$2,N81, +payroll!F81 * $R$2)</f>
        <v>0</v>
      </c>
      <c r="T81" s="6">
        <f>+N81-R81</f>
        <v>0</v>
      </c>
      <c r="V81" t="e">
        <f>+R81/N81</f>
        <v>#DIV/0!</v>
      </c>
    </row>
    <row r="82" spans="1:22">
      <c r="A82" t="s">
        <v>130</v>
      </c>
      <c r="B82" t="s">
        <v>507</v>
      </c>
      <c r="C82" s="17">
        <v>0</v>
      </c>
      <c r="D82" s="17">
        <v>1317.87</v>
      </c>
      <c r="E82" s="17">
        <v>1282.02</v>
      </c>
      <c r="F82" s="17"/>
      <c r="G82" s="17">
        <f t="shared" si="6"/>
        <v>866.63</v>
      </c>
      <c r="H82" s="15">
        <v>1</v>
      </c>
      <c r="J82" s="17">
        <f t="shared" si="7"/>
        <v>866.63</v>
      </c>
      <c r="L82" s="4">
        <f t="shared" si="10"/>
        <v>1.9978836233404961E-5</v>
      </c>
      <c r="N82" s="17">
        <f>+L82*(assessment!$J$279*assessment!$F$3)</f>
        <v>579.64306740050301</v>
      </c>
      <c r="P82" s="7">
        <f>+N82/payroll!F82</f>
        <v>9.1511750215396409E-5</v>
      </c>
      <c r="R82" s="17">
        <f>IF(P82&lt;$R$2,N82, +payroll!F82 * $R$2)</f>
        <v>579.64306740050301</v>
      </c>
      <c r="T82" s="6">
        <f t="shared" si="8"/>
        <v>0</v>
      </c>
      <c r="V82">
        <f t="shared" si="9"/>
        <v>1</v>
      </c>
    </row>
    <row r="83" spans="1:22">
      <c r="A83" t="s">
        <v>131</v>
      </c>
      <c r="B83" t="s">
        <v>132</v>
      </c>
      <c r="C83" s="17">
        <v>0</v>
      </c>
      <c r="D83" s="17">
        <v>0</v>
      </c>
      <c r="E83" s="17">
        <v>0</v>
      </c>
      <c r="F83" s="17"/>
      <c r="G83" s="17">
        <f t="shared" si="6"/>
        <v>0</v>
      </c>
      <c r="H83" s="15">
        <v>1</v>
      </c>
      <c r="J83" s="17">
        <f t="shared" si="7"/>
        <v>0</v>
      </c>
      <c r="L83" s="4">
        <f t="shared" si="10"/>
        <v>0</v>
      </c>
      <c r="N83" s="17">
        <f>+L83*(assessment!$J$279*assessment!$F$3)</f>
        <v>0</v>
      </c>
      <c r="P83" s="7">
        <f>+N83/payroll!F83</f>
        <v>0</v>
      </c>
      <c r="R83" s="17">
        <f>IF(P83&lt;$R$2,N83, +payroll!F83 * $R$2)</f>
        <v>0</v>
      </c>
      <c r="T83" s="6">
        <f t="shared" si="8"/>
        <v>0</v>
      </c>
      <c r="V83" t="e">
        <f t="shared" si="9"/>
        <v>#DIV/0!</v>
      </c>
    </row>
    <row r="84" spans="1:22">
      <c r="A84" t="s">
        <v>133</v>
      </c>
      <c r="B84" t="s">
        <v>556</v>
      </c>
      <c r="C84" s="17">
        <v>1170.48</v>
      </c>
      <c r="D84" s="17">
        <v>284.89999999999998</v>
      </c>
      <c r="E84" s="17">
        <v>0</v>
      </c>
      <c r="F84" s="17"/>
      <c r="G84" s="17">
        <f t="shared" si="6"/>
        <v>485.12666666666672</v>
      </c>
      <c r="H84" s="15">
        <v>1</v>
      </c>
      <c r="J84" s="17">
        <f t="shared" si="7"/>
        <v>485.12666666666672</v>
      </c>
      <c r="L84" s="4">
        <f t="shared" si="10"/>
        <v>1.1183857269874079E-5</v>
      </c>
      <c r="N84" s="17">
        <f>+L84*(assessment!$J$279*assessment!$F$3)</f>
        <v>324.47562298148932</v>
      </c>
      <c r="P84" s="7">
        <f>+N84/payroll!F84</f>
        <v>7.9800650863529876E-5</v>
      </c>
      <c r="R84" s="17">
        <f>IF(P84&lt;$R$2,N84, +payroll!F84 * $R$2)</f>
        <v>324.47562298148932</v>
      </c>
      <c r="T84" s="6">
        <f t="shared" si="8"/>
        <v>0</v>
      </c>
      <c r="V84">
        <f t="shared" si="9"/>
        <v>1</v>
      </c>
    </row>
    <row r="85" spans="1:22">
      <c r="A85" t="s">
        <v>134</v>
      </c>
      <c r="B85" t="s">
        <v>135</v>
      </c>
      <c r="C85" s="17">
        <v>0</v>
      </c>
      <c r="D85" s="17">
        <v>0</v>
      </c>
      <c r="E85" s="17">
        <v>295.29000000000002</v>
      </c>
      <c r="F85" s="17"/>
      <c r="G85" s="17">
        <f t="shared" si="6"/>
        <v>98.43</v>
      </c>
      <c r="H85" s="15">
        <v>1</v>
      </c>
      <c r="J85" s="17">
        <f t="shared" si="7"/>
        <v>98.43</v>
      </c>
      <c r="L85" s="4">
        <f t="shared" si="10"/>
        <v>2.269153907035356E-6</v>
      </c>
      <c r="N85" s="17">
        <f>+L85*(assessment!$J$279*assessment!$F$3)</f>
        <v>65.834631993159149</v>
      </c>
      <c r="P85" s="7">
        <f>+N85/payroll!F85</f>
        <v>1.6492901384789957E-4</v>
      </c>
      <c r="R85" s="17">
        <f>IF(P85&lt;$R$2,N85, +payroll!F85 * $R$2)</f>
        <v>65.834631993159149</v>
      </c>
      <c r="T85" s="6">
        <f t="shared" si="8"/>
        <v>0</v>
      </c>
      <c r="V85">
        <f t="shared" si="9"/>
        <v>1</v>
      </c>
    </row>
    <row r="86" spans="1:22">
      <c r="A86" t="s">
        <v>136</v>
      </c>
      <c r="B86" t="s">
        <v>557</v>
      </c>
      <c r="C86" s="17">
        <v>0</v>
      </c>
      <c r="D86" s="17">
        <v>0</v>
      </c>
      <c r="E86" s="17">
        <v>0</v>
      </c>
      <c r="F86" s="17"/>
      <c r="G86" s="17">
        <f t="shared" si="6"/>
        <v>0</v>
      </c>
      <c r="H86" s="15">
        <v>1</v>
      </c>
      <c r="J86" s="17">
        <f t="shared" si="7"/>
        <v>0</v>
      </c>
      <c r="L86" s="4">
        <f t="shared" si="10"/>
        <v>0</v>
      </c>
      <c r="N86" s="17">
        <f>+L86*(assessment!$J$279*assessment!$F$3)</f>
        <v>0</v>
      </c>
      <c r="P86" s="7">
        <f>+N86/payroll!F86</f>
        <v>0</v>
      </c>
      <c r="R86" s="17">
        <f>IF(P86&lt;$R$2,N86, +payroll!F86 * $R$2)</f>
        <v>0</v>
      </c>
      <c r="T86" s="6">
        <f t="shared" si="8"/>
        <v>0</v>
      </c>
      <c r="V86" t="e">
        <f t="shared" si="9"/>
        <v>#DIV/0!</v>
      </c>
    </row>
    <row r="87" spans="1:22">
      <c r="A87" t="s">
        <v>137</v>
      </c>
      <c r="B87" t="s">
        <v>138</v>
      </c>
      <c r="C87" s="17">
        <v>15927.4</v>
      </c>
      <c r="D87" s="17">
        <v>23137.82</v>
      </c>
      <c r="E87" s="17">
        <v>0</v>
      </c>
      <c r="F87" s="17"/>
      <c r="G87" s="17">
        <f t="shared" si="6"/>
        <v>13021.74</v>
      </c>
      <c r="H87" s="15">
        <v>1</v>
      </c>
      <c r="J87" s="17">
        <f t="shared" si="7"/>
        <v>13021.74</v>
      </c>
      <c r="L87" s="4">
        <f t="shared" si="10"/>
        <v>3.0019640554097913E-4</v>
      </c>
      <c r="N87" s="17">
        <f>+L87*(assessment!$J$279*assessment!$F$3)</f>
        <v>8709.5546155704578</v>
      </c>
      <c r="P87" s="7">
        <f>+N87/payroll!F87</f>
        <v>1.9408060176762301E-2</v>
      </c>
      <c r="R87" s="17">
        <f>IF(P87&lt;$R$2,N87, +payroll!F87 * $R$2)</f>
        <v>8709.5546155704578</v>
      </c>
      <c r="T87" s="6">
        <f t="shared" si="8"/>
        <v>0</v>
      </c>
      <c r="V87">
        <f t="shared" si="9"/>
        <v>1</v>
      </c>
    </row>
    <row r="88" spans="1:22">
      <c r="A88" t="s">
        <v>139</v>
      </c>
      <c r="B88" t="s">
        <v>140</v>
      </c>
      <c r="C88" s="17">
        <v>0</v>
      </c>
      <c r="D88" s="17">
        <v>0</v>
      </c>
      <c r="E88" s="17">
        <v>0</v>
      </c>
      <c r="F88" s="17"/>
      <c r="G88" s="17">
        <f t="shared" si="6"/>
        <v>0</v>
      </c>
      <c r="H88" s="15">
        <v>1</v>
      </c>
      <c r="J88" s="17">
        <f t="shared" si="7"/>
        <v>0</v>
      </c>
      <c r="L88" s="4">
        <f t="shared" si="10"/>
        <v>0</v>
      </c>
      <c r="N88" s="17">
        <f>+L88*(assessment!$J$279*assessment!$F$3)</f>
        <v>0</v>
      </c>
      <c r="P88" s="7">
        <f>+N88/payroll!F88</f>
        <v>0</v>
      </c>
      <c r="R88" s="17">
        <f>IF(P88&lt;$R$2,N88, +payroll!F88 * $R$2)</f>
        <v>0</v>
      </c>
      <c r="T88" s="6">
        <f t="shared" si="8"/>
        <v>0</v>
      </c>
      <c r="V88" t="e">
        <f t="shared" si="9"/>
        <v>#DIV/0!</v>
      </c>
    </row>
    <row r="89" spans="1:22">
      <c r="A89" t="s">
        <v>141</v>
      </c>
      <c r="B89" t="s">
        <v>142</v>
      </c>
      <c r="C89" s="17">
        <v>0</v>
      </c>
      <c r="D89" s="17">
        <v>0</v>
      </c>
      <c r="E89" s="17">
        <v>0</v>
      </c>
      <c r="F89" s="17"/>
      <c r="G89" s="17">
        <f>IF(SUM(C89:E89)&gt;0,AVERAGE(C89:E89),0)</f>
        <v>0</v>
      </c>
      <c r="H89" s="15">
        <v>1</v>
      </c>
      <c r="J89" s="17">
        <f t="shared" si="7"/>
        <v>0</v>
      </c>
      <c r="L89" s="4">
        <f t="shared" si="10"/>
        <v>0</v>
      </c>
      <c r="N89" s="17">
        <f>+L89*(assessment!$J$279*assessment!$F$3)</f>
        <v>0</v>
      </c>
      <c r="P89" s="7">
        <f>+N89/payroll!F89</f>
        <v>0</v>
      </c>
      <c r="R89" s="17">
        <f>IF(P89&lt;$R$2,N89, +payroll!F89 * $R$2)</f>
        <v>0</v>
      </c>
      <c r="T89" s="6">
        <f t="shared" si="8"/>
        <v>0</v>
      </c>
      <c r="V89" t="e">
        <f t="shared" si="9"/>
        <v>#DIV/0!</v>
      </c>
    </row>
    <row r="90" spans="1:22">
      <c r="A90" t="s">
        <v>143</v>
      </c>
      <c r="B90" t="s">
        <v>144</v>
      </c>
      <c r="C90" s="17">
        <v>0</v>
      </c>
      <c r="D90" s="17">
        <v>0</v>
      </c>
      <c r="E90" s="17">
        <v>0</v>
      </c>
      <c r="F90" s="17"/>
      <c r="G90" s="17">
        <f t="shared" si="6"/>
        <v>0</v>
      </c>
      <c r="H90" s="15">
        <v>1</v>
      </c>
      <c r="J90" s="17">
        <f t="shared" si="7"/>
        <v>0</v>
      </c>
      <c r="L90" s="4">
        <f t="shared" si="10"/>
        <v>0</v>
      </c>
      <c r="N90" s="17">
        <f>+L90*(assessment!$J$279*assessment!$F$3)</f>
        <v>0</v>
      </c>
      <c r="P90" s="7">
        <f>+N90/payroll!F90</f>
        <v>0</v>
      </c>
      <c r="R90" s="17">
        <f>IF(P90&lt;$R$2,N90, +payroll!F90 * $R$2)</f>
        <v>0</v>
      </c>
      <c r="T90" s="6">
        <f t="shared" si="8"/>
        <v>0</v>
      </c>
      <c r="V90" t="e">
        <f t="shared" si="9"/>
        <v>#DIV/0!</v>
      </c>
    </row>
    <row r="91" spans="1:22">
      <c r="A91" t="s">
        <v>145</v>
      </c>
      <c r="B91" t="s">
        <v>146</v>
      </c>
      <c r="C91" s="17">
        <v>936994.35654198017</v>
      </c>
      <c r="D91" s="17">
        <v>1246025.7431609554</v>
      </c>
      <c r="E91" s="17">
        <v>1425594.2865430249</v>
      </c>
      <c r="F91" s="17"/>
      <c r="G91" s="17">
        <f t="shared" ref="G91:G96" si="11">IF(SUM(C91:E91)&lt;&gt;0,AVERAGE(C91:E91),0)</f>
        <v>1202871.4620819867</v>
      </c>
      <c r="H91" s="15">
        <v>1</v>
      </c>
      <c r="J91" s="17">
        <f t="shared" ref="J91:J96" si="12">+G91*H91</f>
        <v>1202871.4620819867</v>
      </c>
      <c r="L91" s="4">
        <f t="shared" ref="L91:L96" si="13">+J91/$J$269</f>
        <v>2.7730371612767157E-2</v>
      </c>
      <c r="N91" s="17">
        <f>+L91*(assessment!$J$279*assessment!$F$3)</f>
        <v>804537.23500193935</v>
      </c>
      <c r="P91" s="7">
        <f>+N91/payroll!F91</f>
        <v>1.8979815429786902E-3</v>
      </c>
      <c r="R91" s="17">
        <f>IF(P91&lt;$R$2,N91, +payroll!F91 * $R$2)</f>
        <v>804537.23500193935</v>
      </c>
      <c r="T91" s="6">
        <f t="shared" ref="T91:T96" si="14">+N91-R91</f>
        <v>0</v>
      </c>
      <c r="V91">
        <f t="shared" ref="V91:V96" si="15">+R91/N91</f>
        <v>1</v>
      </c>
    </row>
    <row r="92" spans="1:22">
      <c r="A92" t="s">
        <v>147</v>
      </c>
      <c r="B92" t="s">
        <v>497</v>
      </c>
      <c r="C92" s="17">
        <v>1067358.93</v>
      </c>
      <c r="D92" s="17">
        <v>1438797.37</v>
      </c>
      <c r="E92" s="17">
        <v>1229590.73</v>
      </c>
      <c r="F92" s="17"/>
      <c r="G92" s="17">
        <f>IF(SUM(C92:E92)&lt;&gt;0,AVERAGE(C92:E92),0)</f>
        <v>1245249.01</v>
      </c>
      <c r="H92" s="15">
        <v>1</v>
      </c>
      <c r="J92" s="17">
        <f>+G92*H92</f>
        <v>1245249.01</v>
      </c>
      <c r="L92" s="4">
        <f t="shared" si="13"/>
        <v>2.8707321510448126E-2</v>
      </c>
      <c r="N92" s="17">
        <f>+L92*(assessment!$J$279*assessment!$F$3)</f>
        <v>832881.34017266845</v>
      </c>
      <c r="P92" s="7">
        <f>+N92/payroll!F92</f>
        <v>2.0712136667689566E-3</v>
      </c>
      <c r="R92" s="17">
        <f>IF(P92&lt;$R$2,N92, +payroll!F92 * $R$2)</f>
        <v>832881.34017266845</v>
      </c>
      <c r="T92" s="6">
        <f>+N92-R92</f>
        <v>0</v>
      </c>
      <c r="V92">
        <f>+R92/N92</f>
        <v>1</v>
      </c>
    </row>
    <row r="93" spans="1:22">
      <c r="A93" t="s">
        <v>148</v>
      </c>
      <c r="B93" t="s">
        <v>149</v>
      </c>
      <c r="C93" s="17">
        <v>0</v>
      </c>
      <c r="D93" s="17">
        <v>0</v>
      </c>
      <c r="E93" s="17">
        <v>0</v>
      </c>
      <c r="F93" s="17"/>
      <c r="G93" s="17">
        <f>IF(SUM(C93:E93)&lt;&gt;0,AVERAGE(C93:E93),0)</f>
        <v>0</v>
      </c>
      <c r="H93" s="15">
        <v>1</v>
      </c>
      <c r="J93" s="17">
        <f>+G93*H93</f>
        <v>0</v>
      </c>
      <c r="L93" s="4">
        <f t="shared" si="13"/>
        <v>0</v>
      </c>
      <c r="N93" s="17">
        <f>+L93*(assessment!$J$279*assessment!$F$3)</f>
        <v>0</v>
      </c>
      <c r="P93" s="7">
        <f>+N93/payroll!F93</f>
        <v>0</v>
      </c>
      <c r="R93" s="17">
        <f>IF(P93&lt;$R$2,N93, +payroll!F93 * $R$2)</f>
        <v>0</v>
      </c>
      <c r="T93" s="6">
        <f>+N93-R93</f>
        <v>0</v>
      </c>
      <c r="V93" t="e">
        <f>+R93/N93</f>
        <v>#DIV/0!</v>
      </c>
    </row>
    <row r="94" spans="1:22">
      <c r="A94" t="s">
        <v>496</v>
      </c>
      <c r="B94" t="s">
        <v>501</v>
      </c>
      <c r="C94" s="17">
        <v>3481146.6874650684</v>
      </c>
      <c r="D94" s="17">
        <v>3700452.2563772774</v>
      </c>
      <c r="E94" s="17">
        <v>3298202.1021597427</v>
      </c>
      <c r="F94" s="17"/>
      <c r="G94" s="17">
        <f t="shared" si="11"/>
        <v>3493267.0153340292</v>
      </c>
      <c r="H94" s="15">
        <v>1</v>
      </c>
      <c r="J94" s="17">
        <f t="shared" si="12"/>
        <v>3493267.0153340292</v>
      </c>
      <c r="L94" s="4">
        <f t="shared" si="13"/>
        <v>8.0531956681529501E-2</v>
      </c>
      <c r="N94" s="17">
        <f>+L94*(assessment!$J$279*assessment!$F$3)</f>
        <v>2336461.936486409</v>
      </c>
      <c r="P94" s="7">
        <f>+N94/payroll!F94</f>
        <v>5.1437175421921314E-3</v>
      </c>
      <c r="R94" s="17">
        <f>IF(P94&lt;$R$2,N94, +payroll!F94 * $R$2)</f>
        <v>2336461.936486409</v>
      </c>
      <c r="T94" s="6">
        <f t="shared" si="14"/>
        <v>0</v>
      </c>
      <c r="V94">
        <f t="shared" si="15"/>
        <v>1</v>
      </c>
    </row>
    <row r="95" spans="1:22">
      <c r="A95" t="s">
        <v>494</v>
      </c>
      <c r="B95" t="s">
        <v>502</v>
      </c>
      <c r="C95" s="17">
        <v>235389.18</v>
      </c>
      <c r="D95" s="17">
        <v>121194.71</v>
      </c>
      <c r="E95" s="17">
        <v>175480.16</v>
      </c>
      <c r="F95" s="17"/>
      <c r="G95" s="17">
        <f t="shared" si="11"/>
        <v>177354.68333333335</v>
      </c>
      <c r="H95" s="15">
        <v>1</v>
      </c>
      <c r="J95" s="17">
        <f t="shared" si="12"/>
        <v>177354.68333333335</v>
      </c>
      <c r="L95" s="4">
        <f t="shared" si="13"/>
        <v>4.0886424120375056E-3</v>
      </c>
      <c r="N95" s="17">
        <f>+L95*(assessment!$J$279*assessment!$F$3)</f>
        <v>118623.1871331228</v>
      </c>
      <c r="P95" s="7">
        <f>+N95/payroll!F95</f>
        <v>7.4478874499009405E-4</v>
      </c>
      <c r="R95" s="17">
        <f>IF(P95&lt;$R$2,N95, +payroll!F95 * $R$2)</f>
        <v>118623.1871331228</v>
      </c>
      <c r="T95" s="6">
        <f t="shared" si="14"/>
        <v>0</v>
      </c>
      <c r="V95">
        <f t="shared" si="15"/>
        <v>1</v>
      </c>
    </row>
    <row r="96" spans="1:22">
      <c r="A96" t="s">
        <v>495</v>
      </c>
      <c r="B96" t="s">
        <v>503</v>
      </c>
      <c r="C96" s="17">
        <v>6671267.59599296</v>
      </c>
      <c r="D96" s="17">
        <v>7401768.1204617536</v>
      </c>
      <c r="E96" s="17">
        <v>7555740.3312971424</v>
      </c>
      <c r="F96" s="17"/>
      <c r="G96" s="17">
        <f t="shared" si="11"/>
        <v>7209592.0159172863</v>
      </c>
      <c r="H96" s="15">
        <v>1</v>
      </c>
      <c r="J96" s="17">
        <f t="shared" si="12"/>
        <v>7209592.0159172863</v>
      </c>
      <c r="L96" s="4">
        <f t="shared" si="13"/>
        <v>0.16620617587168157</v>
      </c>
      <c r="N96" s="17">
        <f>+L96*(assessment!$J$279*assessment!$F$3)</f>
        <v>4822115.5865969006</v>
      </c>
      <c r="P96" s="7">
        <f>+N96/payroll!F96</f>
        <v>9.4473312147377118E-3</v>
      </c>
      <c r="R96" s="17">
        <f>IF(P96&lt;$R$2,N96, +payroll!F96 * $R$2)</f>
        <v>4822115.5865969006</v>
      </c>
      <c r="T96" s="6">
        <f t="shared" si="14"/>
        <v>0</v>
      </c>
      <c r="V96">
        <f t="shared" si="15"/>
        <v>1</v>
      </c>
    </row>
    <row r="97" spans="1:22">
      <c r="A97" t="s">
        <v>520</v>
      </c>
      <c r="B97" t="s">
        <v>570</v>
      </c>
      <c r="C97" s="17">
        <v>0</v>
      </c>
      <c r="D97" s="17">
        <v>0</v>
      </c>
      <c r="E97" s="17">
        <v>769.84</v>
      </c>
      <c r="F97" s="17"/>
      <c r="G97" s="17">
        <f>IF(SUM(C97:E97)&lt;&gt;0,AVERAGE(C97:E97),0)</f>
        <v>256.61333333333334</v>
      </c>
      <c r="H97" s="15">
        <v>1</v>
      </c>
      <c r="J97" s="17">
        <f>+G97*H97</f>
        <v>256.61333333333334</v>
      </c>
      <c r="L97" s="4">
        <f t="shared" ref="L97:L143" si="16">+J97/$J$269</f>
        <v>5.9158300104713954E-6</v>
      </c>
      <c r="N97" s="17">
        <f>+L97*(assessment!$J$279*assessment!$F$3)</f>
        <v>171.6351149500953</v>
      </c>
      <c r="P97" s="7">
        <f>+N97/payroll!F97</f>
        <v>1.6431577160146529E-4</v>
      </c>
      <c r="R97" s="17">
        <f>IF(P97&lt;$R$2,N97, +payroll!F97 * $R$2)</f>
        <v>171.6351149500953</v>
      </c>
      <c r="T97" s="6">
        <f>+N97-R97</f>
        <v>0</v>
      </c>
      <c r="V97">
        <f>+R97/N97</f>
        <v>1</v>
      </c>
    </row>
    <row r="98" spans="1:22">
      <c r="A98" t="s">
        <v>150</v>
      </c>
      <c r="B98" t="s">
        <v>151</v>
      </c>
      <c r="C98" s="17">
        <v>108323.92</v>
      </c>
      <c r="D98" s="17">
        <v>113371.69</v>
      </c>
      <c r="E98" s="17">
        <v>45825.47</v>
      </c>
      <c r="F98" s="17"/>
      <c r="G98" s="17">
        <f t="shared" si="6"/>
        <v>89173.693333333315</v>
      </c>
      <c r="H98" s="15">
        <v>1</v>
      </c>
      <c r="J98" s="17">
        <f t="shared" si="7"/>
        <v>89173.693333333315</v>
      </c>
      <c r="L98" s="4">
        <f t="shared" si="16"/>
        <v>2.0557638385868735E-3</v>
      </c>
      <c r="N98" s="17">
        <f>+L98*(assessment!$J$279*assessment!$F$3)</f>
        <v>59643.576999602032</v>
      </c>
      <c r="P98" s="7">
        <f>+N98/payroll!F98</f>
        <v>2.0267171441278801E-3</v>
      </c>
      <c r="R98" s="17">
        <f>IF(P98&lt;$R$2,N98, +payroll!F98 * $R$2)</f>
        <v>59643.576999602032</v>
      </c>
      <c r="T98" s="6">
        <f t="shared" si="8"/>
        <v>0</v>
      </c>
      <c r="V98">
        <f t="shared" si="9"/>
        <v>1</v>
      </c>
    </row>
    <row r="99" spans="1:22">
      <c r="A99" t="s">
        <v>152</v>
      </c>
      <c r="B99" t="s">
        <v>153</v>
      </c>
      <c r="C99" s="17">
        <v>32828.85</v>
      </c>
      <c r="D99" s="17">
        <v>145508.82</v>
      </c>
      <c r="E99" s="17">
        <v>42579.73</v>
      </c>
      <c r="F99" s="17"/>
      <c r="G99" s="17">
        <f t="shared" si="6"/>
        <v>73639.133333333346</v>
      </c>
      <c r="H99" s="15">
        <v>1</v>
      </c>
      <c r="J99" s="17">
        <f t="shared" si="7"/>
        <v>73639.133333333346</v>
      </c>
      <c r="L99" s="4">
        <f t="shared" si="16"/>
        <v>1.6976381907348459E-3</v>
      </c>
      <c r="N99" s="17">
        <f>+L99*(assessment!$J$279*assessment!$F$3)</f>
        <v>49253.329709389211</v>
      </c>
      <c r="P99" s="7">
        <f>+N99/payroll!F99</f>
        <v>5.8645872277257524E-3</v>
      </c>
      <c r="R99" s="17">
        <f>IF(P99&lt;$R$2,N99, +payroll!F99 * $R$2)</f>
        <v>49253.329709389211</v>
      </c>
      <c r="T99" s="6">
        <f t="shared" si="8"/>
        <v>0</v>
      </c>
      <c r="V99">
        <f t="shared" si="9"/>
        <v>1</v>
      </c>
    </row>
    <row r="100" spans="1:22">
      <c r="A100" t="s">
        <v>154</v>
      </c>
      <c r="B100" t="s">
        <v>155</v>
      </c>
      <c r="C100" s="17">
        <v>0</v>
      </c>
      <c r="D100" s="17">
        <v>0</v>
      </c>
      <c r="E100" s="17">
        <v>0</v>
      </c>
      <c r="F100" s="17"/>
      <c r="G100" s="17">
        <f t="shared" si="6"/>
        <v>0</v>
      </c>
      <c r="H100" s="15">
        <v>1</v>
      </c>
      <c r="J100" s="17">
        <f t="shared" si="7"/>
        <v>0</v>
      </c>
      <c r="L100" s="4">
        <f t="shared" si="16"/>
        <v>0</v>
      </c>
      <c r="N100" s="17">
        <f>+L100*(assessment!$J$279*assessment!$F$3)</f>
        <v>0</v>
      </c>
      <c r="P100" s="7">
        <f>+N100/payroll!F100</f>
        <v>0</v>
      </c>
      <c r="R100" s="17">
        <f>IF(P100&lt;$R$2,N100, +payroll!F100 * $R$2)</f>
        <v>0</v>
      </c>
      <c r="T100" s="6">
        <f t="shared" si="8"/>
        <v>0</v>
      </c>
      <c r="V100" t="e">
        <f t="shared" si="9"/>
        <v>#DIV/0!</v>
      </c>
    </row>
    <row r="101" spans="1:22">
      <c r="A101" t="s">
        <v>156</v>
      </c>
      <c r="B101" t="s">
        <v>157</v>
      </c>
      <c r="C101" s="17">
        <v>0</v>
      </c>
      <c r="D101" s="17">
        <v>2240.7800000000002</v>
      </c>
      <c r="E101" s="17">
        <v>700.34</v>
      </c>
      <c r="F101" s="17"/>
      <c r="G101" s="17">
        <f t="shared" si="6"/>
        <v>980.37333333333345</v>
      </c>
      <c r="H101" s="15">
        <v>1</v>
      </c>
      <c r="J101" s="17">
        <f t="shared" si="7"/>
        <v>980.37333333333345</v>
      </c>
      <c r="L101" s="4">
        <f t="shared" si="16"/>
        <v>2.2601015744047636E-5</v>
      </c>
      <c r="N101" s="17">
        <f>+L101*(assessment!$J$279*assessment!$F$3)</f>
        <v>655.71997984259622</v>
      </c>
      <c r="P101" s="7">
        <f>+N101/payroll!F101</f>
        <v>3.015369433909217E-5</v>
      </c>
      <c r="R101" s="17">
        <f>IF(P101&lt;$R$2,N101, +payroll!F101 * $R$2)</f>
        <v>655.71997984259622</v>
      </c>
      <c r="T101" s="6">
        <f t="shared" si="8"/>
        <v>0</v>
      </c>
      <c r="V101">
        <f t="shared" si="9"/>
        <v>1</v>
      </c>
    </row>
    <row r="102" spans="1:22">
      <c r="A102" t="s">
        <v>158</v>
      </c>
      <c r="B102" t="s">
        <v>489</v>
      </c>
      <c r="C102" s="17">
        <v>103188.96</v>
      </c>
      <c r="D102" s="17">
        <v>82674.720000000001</v>
      </c>
      <c r="E102" s="17">
        <v>53313.84</v>
      </c>
      <c r="F102" s="17"/>
      <c r="G102" s="17">
        <f t="shared" si="6"/>
        <v>79725.84</v>
      </c>
      <c r="H102" s="15">
        <v>1</v>
      </c>
      <c r="J102" s="17">
        <f t="shared" si="7"/>
        <v>79725.84</v>
      </c>
      <c r="L102" s="4">
        <f t="shared" si="16"/>
        <v>1.8379579531410714E-3</v>
      </c>
      <c r="N102" s="17">
        <f>+L102*(assessment!$J$279*assessment!$F$3)</f>
        <v>53324.406550294494</v>
      </c>
      <c r="P102" s="7">
        <f>+N102/payroll!F102</f>
        <v>3.3585603145577417E-4</v>
      </c>
      <c r="R102" s="17">
        <f>IF(P102&lt;$R$2,N102, +payroll!F102 * $R$2)</f>
        <v>53324.406550294494</v>
      </c>
      <c r="T102" s="6">
        <f t="shared" si="8"/>
        <v>0</v>
      </c>
      <c r="V102">
        <f t="shared" si="9"/>
        <v>1</v>
      </c>
    </row>
    <row r="103" spans="1:22">
      <c r="A103" t="s">
        <v>159</v>
      </c>
      <c r="B103" t="s">
        <v>558</v>
      </c>
      <c r="C103" s="17">
        <v>0</v>
      </c>
      <c r="D103" s="17">
        <v>0</v>
      </c>
      <c r="E103" s="17">
        <v>0</v>
      </c>
      <c r="F103" s="17"/>
      <c r="G103" s="17">
        <f>IF(SUM(C103:E103)&lt;&gt;0,AVERAGE(C103:E103),0)</f>
        <v>0</v>
      </c>
      <c r="H103" s="15">
        <v>1</v>
      </c>
      <c r="J103" s="17">
        <f>+G103*H103</f>
        <v>0</v>
      </c>
      <c r="L103" s="4">
        <f t="shared" si="16"/>
        <v>0</v>
      </c>
      <c r="N103" s="17">
        <f>+L103*(assessment!$J$279*assessment!$F$3)</f>
        <v>0</v>
      </c>
      <c r="P103" s="7">
        <f>+N103/payroll!F103</f>
        <v>0</v>
      </c>
      <c r="R103" s="17">
        <f>IF(P103&lt;$R$2,N103, +payroll!F103 * $R$2)</f>
        <v>0</v>
      </c>
      <c r="T103" s="6">
        <f>+N103-R103</f>
        <v>0</v>
      </c>
      <c r="V103" t="e">
        <f>+R103/N103</f>
        <v>#DIV/0!</v>
      </c>
    </row>
    <row r="104" spans="1:22">
      <c r="A104" t="s">
        <v>525</v>
      </c>
      <c r="B104" t="s">
        <v>526</v>
      </c>
      <c r="C104" s="17"/>
      <c r="D104" s="17"/>
      <c r="E104" s="17">
        <v>21894.45</v>
      </c>
      <c r="F104" s="17"/>
      <c r="G104" s="17">
        <f>IF(SUM(C104:E104)&lt;&gt;0,AVERAGE(C104:E104),0)</f>
        <v>21894.45</v>
      </c>
      <c r="H104" s="15">
        <v>1</v>
      </c>
      <c r="J104" s="17">
        <f>+G104*H104</f>
        <v>21894.45</v>
      </c>
      <c r="L104" s="4">
        <f>+J104/$J$269</f>
        <v>5.0474323641054814E-4</v>
      </c>
      <c r="N104" s="17">
        <f>+L104*(assessment!$J$279*assessment!$F$3)</f>
        <v>14644.042044525282</v>
      </c>
      <c r="P104" s="7">
        <f>+N104/payroll!F104</f>
        <v>7.2211555603380608E-4</v>
      </c>
      <c r="R104" s="17">
        <f>IF(P104&lt;$R$2,N104, +payroll!F104 * $R$2)</f>
        <v>14644.042044525282</v>
      </c>
      <c r="T104" s="6">
        <f>+N104-R104</f>
        <v>0</v>
      </c>
      <c r="V104">
        <f>+R104/N104</f>
        <v>1</v>
      </c>
    </row>
    <row r="105" spans="1:22" ht="6" customHeight="1">
      <c r="C105" s="17"/>
      <c r="D105" s="17"/>
      <c r="E105" s="38"/>
      <c r="F105" s="17"/>
      <c r="G105" s="17"/>
      <c r="H105" s="15"/>
      <c r="J105" s="17"/>
      <c r="L105" s="4"/>
      <c r="N105" s="17"/>
      <c r="P105" s="7"/>
      <c r="R105" s="17"/>
      <c r="T105" s="6"/>
    </row>
    <row r="106" spans="1:22" outlineLevel="1">
      <c r="A106" t="s">
        <v>160</v>
      </c>
      <c r="B106" t="s">
        <v>161</v>
      </c>
      <c r="C106" s="17">
        <v>350.65</v>
      </c>
      <c r="D106" s="17">
        <v>0</v>
      </c>
      <c r="E106" s="17">
        <v>33170.01</v>
      </c>
      <c r="F106" s="17"/>
      <c r="G106" s="17">
        <f t="shared" ref="G106:G170" si="17">IF(SUM(C106:E106)&lt;&gt;0,AVERAGE(C106:E106),0)</f>
        <v>11173.553333333335</v>
      </c>
      <c r="H106" s="15">
        <v>1</v>
      </c>
      <c r="J106" s="17">
        <f t="shared" ref="J106:J170" si="18">+G106*H106</f>
        <v>11173.553333333335</v>
      </c>
      <c r="L106" s="4">
        <f t="shared" si="16"/>
        <v>2.5758927361374848E-4</v>
      </c>
      <c r="N106" s="17">
        <f>+L106*(assessment!$J$279*assessment!$F$3)</f>
        <v>7473.4000991154817</v>
      </c>
      <c r="P106" s="7">
        <f>+N106/payroll!F106</f>
        <v>1.4668093705478985E-3</v>
      </c>
      <c r="R106" s="17">
        <f>IF(P106&lt;$R$2,N106, +payroll!F106 * $R$2)</f>
        <v>7473.4000991154817</v>
      </c>
      <c r="T106" s="6">
        <f t="shared" ref="T106:T170" si="19">+N106-R106</f>
        <v>0</v>
      </c>
      <c r="V106">
        <f t="shared" ref="V106:V170" si="20">+R106/N106</f>
        <v>1</v>
      </c>
    </row>
    <row r="107" spans="1:22" outlineLevel="1">
      <c r="A107" t="s">
        <v>162</v>
      </c>
      <c r="B107" t="s">
        <v>163</v>
      </c>
      <c r="C107" s="23">
        <v>6422080.1500000032</v>
      </c>
      <c r="D107" s="23">
        <v>6852521.9099999964</v>
      </c>
      <c r="E107" s="23">
        <v>6427194.089999971</v>
      </c>
      <c r="F107" s="17"/>
      <c r="G107" s="23">
        <f t="shared" si="17"/>
        <v>6567265.3833333226</v>
      </c>
      <c r="H107" s="36">
        <v>1</v>
      </c>
      <c r="J107" s="23">
        <f t="shared" si="18"/>
        <v>6567265.3833333226</v>
      </c>
      <c r="L107" s="31">
        <f t="shared" si="16"/>
        <v>0.15139831253813729</v>
      </c>
      <c r="N107" s="23">
        <f>+L107*(assessment!$J$279*assessment!$F$3)</f>
        <v>4392497.2032222142</v>
      </c>
      <c r="P107" s="33">
        <f>+N107/payroll!F107</f>
        <v>3.0367381869260447E-2</v>
      </c>
      <c r="R107" s="23">
        <f>IF(P107&lt;$R$2,N107, +payroll!F107 * $R$2)</f>
        <v>4392497.2032222142</v>
      </c>
      <c r="T107" s="32">
        <f t="shared" si="19"/>
        <v>0</v>
      </c>
      <c r="V107" s="8">
        <f t="shared" si="20"/>
        <v>1</v>
      </c>
    </row>
    <row r="108" spans="1:22">
      <c r="A108" s="48" t="s">
        <v>585</v>
      </c>
      <c r="B108" s="48" t="s">
        <v>584</v>
      </c>
      <c r="C108" s="17">
        <f>SUBTOTAL(9,C106:C107)</f>
        <v>6422430.8000000035</v>
      </c>
      <c r="D108" s="17">
        <f>SUBTOTAL(9,D106:D107)</f>
        <v>6852521.9099999964</v>
      </c>
      <c r="E108" s="17">
        <f>SUBTOTAL(9,E106:E107)</f>
        <v>6460364.0999999708</v>
      </c>
      <c r="F108" s="17"/>
      <c r="G108" s="17">
        <f>SUBTOTAL(9,G106:G107)</f>
        <v>6578438.9366666563</v>
      </c>
      <c r="H108" s="15">
        <v>1</v>
      </c>
      <c r="J108" s="17">
        <f>SUBTOTAL(9,J106:J107)</f>
        <v>6578438.9366666563</v>
      </c>
      <c r="L108" s="17">
        <f>SUBTOTAL(9,L106:L107)</f>
        <v>0.15165590181175104</v>
      </c>
      <c r="N108" s="17">
        <f>SUBTOTAL(9,N106:N107)</f>
        <v>4399970.6033213297</v>
      </c>
      <c r="P108" s="7">
        <f>+N108/payroll!F108</f>
        <v>2.9384022025555227E-2</v>
      </c>
      <c r="R108" s="17">
        <f>SUBTOTAL(9,R106:R107)</f>
        <v>4399970.6033213297</v>
      </c>
      <c r="T108" s="6">
        <f>+N108-R108</f>
        <v>0</v>
      </c>
      <c r="V108">
        <f>+R108/N108</f>
        <v>1</v>
      </c>
    </row>
    <row r="109" spans="1:22" ht="6" customHeight="1">
      <c r="C109" s="17"/>
      <c r="D109" s="17"/>
      <c r="E109" s="17"/>
      <c r="F109" s="17"/>
      <c r="G109" s="17"/>
      <c r="H109" s="15"/>
      <c r="J109" s="17"/>
      <c r="L109" s="4"/>
      <c r="N109" s="17"/>
      <c r="P109" s="7"/>
      <c r="R109" s="17"/>
      <c r="T109" s="6"/>
    </row>
    <row r="110" spans="1:22">
      <c r="A110" t="s">
        <v>164</v>
      </c>
      <c r="B110" t="s">
        <v>165</v>
      </c>
      <c r="C110" s="17">
        <v>14529895.919999987</v>
      </c>
      <c r="D110" s="17">
        <v>14510543.300000021</v>
      </c>
      <c r="E110" s="17">
        <v>13849370.380000014</v>
      </c>
      <c r="F110" s="17"/>
      <c r="G110" s="17">
        <f t="shared" si="17"/>
        <v>14296603.200000009</v>
      </c>
      <c r="H110" s="15">
        <v>1</v>
      </c>
      <c r="J110" s="17">
        <f t="shared" si="18"/>
        <v>14296603.200000009</v>
      </c>
      <c r="L110" s="4">
        <f t="shared" si="16"/>
        <v>0.32958643714938729</v>
      </c>
      <c r="N110" s="17">
        <f>+L110*(assessment!$J$279*assessment!$F$3)</f>
        <v>9562243.3244358636</v>
      </c>
      <c r="P110" s="7">
        <f>+N110/payroll!F110</f>
        <v>7.196732130850465E-3</v>
      </c>
      <c r="R110" s="17">
        <f>IF(P110&lt;$R$2,N110, +payroll!F110 * $R$2)</f>
        <v>9562243.3244358636</v>
      </c>
      <c r="T110" s="6">
        <f t="shared" si="19"/>
        <v>0</v>
      </c>
      <c r="V110">
        <f t="shared" si="20"/>
        <v>1</v>
      </c>
    </row>
    <row r="111" spans="1:22">
      <c r="A111" t="s">
        <v>533</v>
      </c>
      <c r="B111" t="s">
        <v>532</v>
      </c>
      <c r="C111" s="17">
        <v>179281.36</v>
      </c>
      <c r="D111" s="17">
        <v>41032.03</v>
      </c>
      <c r="E111" s="17">
        <v>118596.49</v>
      </c>
      <c r="F111" s="17"/>
      <c r="G111" s="17">
        <f>IF(SUM(C111:E111)&lt;&gt;0,AVERAGE(C111:E111),0)</f>
        <v>112969.96</v>
      </c>
      <c r="H111" s="15">
        <v>1</v>
      </c>
      <c r="J111" s="17">
        <f>+G111*H111</f>
        <v>112969.96</v>
      </c>
      <c r="L111" s="4">
        <f>+J111/$J$269</f>
        <v>2.604350564986568E-3</v>
      </c>
      <c r="N111" s="17">
        <f>+L111*(assessment!$J$279*assessment!$F$3)</f>
        <v>75559.643837060954</v>
      </c>
      <c r="P111" s="7">
        <f>+N111/payroll!F111</f>
        <v>1.2299444886763734E-3</v>
      </c>
      <c r="R111" s="17">
        <f>IF(P111&lt;$R$2,N111, +payroll!F111 * $R$2)</f>
        <v>75559.643837060954</v>
      </c>
      <c r="T111" s="6">
        <f>+N111-R111</f>
        <v>0</v>
      </c>
      <c r="V111">
        <f>+R111/N111</f>
        <v>1</v>
      </c>
    </row>
    <row r="112" spans="1:22">
      <c r="A112" t="s">
        <v>166</v>
      </c>
      <c r="B112" t="s">
        <v>167</v>
      </c>
      <c r="C112" s="17">
        <v>25984.65</v>
      </c>
      <c r="D112" s="17">
        <v>75413.52</v>
      </c>
      <c r="E112" s="17">
        <v>50787.13</v>
      </c>
      <c r="F112" s="17"/>
      <c r="G112" s="17">
        <f t="shared" si="17"/>
        <v>50728.433333333342</v>
      </c>
      <c r="H112" s="15">
        <v>1</v>
      </c>
      <c r="J112" s="17">
        <f t="shared" si="18"/>
        <v>50728.433333333342</v>
      </c>
      <c r="L112" s="4">
        <f t="shared" si="16"/>
        <v>1.1694668566099354E-3</v>
      </c>
      <c r="N112" s="17">
        <f>+L112*(assessment!$J$279*assessment!$F$3)</f>
        <v>33929.571676211606</v>
      </c>
      <c r="P112" s="7">
        <f>+N112/payroll!F112</f>
        <v>5.1915937395910592E-4</v>
      </c>
      <c r="R112" s="17">
        <f>IF(P112&lt;$R$2,N112, +payroll!F112 * $R$2)</f>
        <v>33929.571676211606</v>
      </c>
      <c r="T112" s="6">
        <f t="shared" si="19"/>
        <v>0</v>
      </c>
      <c r="V112">
        <f t="shared" si="20"/>
        <v>1</v>
      </c>
    </row>
    <row r="113" spans="1:22">
      <c r="A113" t="s">
        <v>168</v>
      </c>
      <c r="B113" t="s">
        <v>169</v>
      </c>
      <c r="C113" s="17">
        <v>260984.81</v>
      </c>
      <c r="D113" s="17">
        <v>53695.41</v>
      </c>
      <c r="E113" s="17">
        <v>85007.459999999934</v>
      </c>
      <c r="F113" s="17"/>
      <c r="G113" s="17">
        <f t="shared" si="17"/>
        <v>133229.22666666665</v>
      </c>
      <c r="H113" s="15">
        <v>1</v>
      </c>
      <c r="J113" s="17">
        <f t="shared" si="18"/>
        <v>133229.22666666665</v>
      </c>
      <c r="L113" s="4">
        <f t="shared" si="16"/>
        <v>3.071397137274872E-3</v>
      </c>
      <c r="N113" s="17">
        <f>+L113*(assessment!$J$279*assessment!$F$3)</f>
        <v>89109.998052760173</v>
      </c>
      <c r="P113" s="7">
        <f>+N113/payroll!F113</f>
        <v>1.1918222166909312E-3</v>
      </c>
      <c r="R113" s="17">
        <f>IF(P113&lt;$R$2,N113, +payroll!F113 * $R$2)</f>
        <v>89109.998052760173</v>
      </c>
      <c r="T113" s="6">
        <f t="shared" si="19"/>
        <v>0</v>
      </c>
      <c r="V113">
        <f t="shared" si="20"/>
        <v>1</v>
      </c>
    </row>
    <row r="114" spans="1:22">
      <c r="A114" t="s">
        <v>170</v>
      </c>
      <c r="B114" t="s">
        <v>171</v>
      </c>
      <c r="C114" s="17">
        <v>163382.97</v>
      </c>
      <c r="D114" s="17">
        <v>160491.54</v>
      </c>
      <c r="E114" s="17">
        <v>193192.52</v>
      </c>
      <c r="F114" s="17"/>
      <c r="G114" s="17">
        <f t="shared" si="17"/>
        <v>172355.67666666667</v>
      </c>
      <c r="H114" s="15">
        <v>1</v>
      </c>
      <c r="J114" s="17">
        <f t="shared" si="18"/>
        <v>172355.67666666667</v>
      </c>
      <c r="L114" s="4">
        <f t="shared" si="16"/>
        <v>3.9733979183977364E-3</v>
      </c>
      <c r="N114" s="17">
        <f>+L114*(assessment!$J$279*assessment!$F$3)</f>
        <v>115279.61541483214</v>
      </c>
      <c r="P114" s="7">
        <f>+N114/payroll!F114</f>
        <v>1.6575307484242461E-3</v>
      </c>
      <c r="R114" s="17">
        <f>IF(P114&lt;$R$2,N114, +payroll!F114 * $R$2)</f>
        <v>115279.61541483214</v>
      </c>
      <c r="T114" s="6">
        <f t="shared" si="19"/>
        <v>0</v>
      </c>
      <c r="V114">
        <f t="shared" si="20"/>
        <v>1</v>
      </c>
    </row>
    <row r="115" spans="1:22">
      <c r="A115" t="s">
        <v>172</v>
      </c>
      <c r="B115" t="s">
        <v>173</v>
      </c>
      <c r="C115" s="17">
        <v>441508.28</v>
      </c>
      <c r="D115" s="17">
        <v>497273.12</v>
      </c>
      <c r="E115" s="17">
        <v>378164.40000000061</v>
      </c>
      <c r="F115" s="17"/>
      <c r="G115" s="17">
        <f t="shared" si="17"/>
        <v>438981.93333333358</v>
      </c>
      <c r="H115" s="15">
        <v>1</v>
      </c>
      <c r="J115" s="17">
        <f t="shared" si="18"/>
        <v>438981.93333333358</v>
      </c>
      <c r="L115" s="4">
        <f t="shared" si="16"/>
        <v>1.012006064351588E-2</v>
      </c>
      <c r="N115" s="17">
        <f>+L115*(assessment!$J$279*assessment!$F$3)</f>
        <v>293611.8463135786</v>
      </c>
      <c r="P115" s="7">
        <f>+N115/payroll!F115</f>
        <v>8.2307206527548575E-4</v>
      </c>
      <c r="R115" s="17">
        <f>IF(P115&lt;$R$2,N115, +payroll!F115 * $R$2)</f>
        <v>293611.8463135786</v>
      </c>
      <c r="T115" s="6">
        <f t="shared" si="19"/>
        <v>0</v>
      </c>
      <c r="V115">
        <f t="shared" si="20"/>
        <v>1</v>
      </c>
    </row>
    <row r="116" spans="1:22">
      <c r="A116" t="s">
        <v>174</v>
      </c>
      <c r="B116" t="s">
        <v>175</v>
      </c>
      <c r="C116" s="17">
        <v>152076.12</v>
      </c>
      <c r="D116" s="17">
        <v>206332.05</v>
      </c>
      <c r="E116" s="17">
        <v>242397.16</v>
      </c>
      <c r="F116" s="17"/>
      <c r="G116" s="17">
        <f t="shared" si="17"/>
        <v>200268.44333333333</v>
      </c>
      <c r="H116" s="15">
        <v>1</v>
      </c>
      <c r="J116" s="17">
        <f t="shared" si="18"/>
        <v>200268.44333333333</v>
      </c>
      <c r="L116" s="4">
        <f t="shared" si="16"/>
        <v>4.6168842898071938E-3</v>
      </c>
      <c r="N116" s="17">
        <f>+L116*(assessment!$J$279*assessment!$F$3)</f>
        <v>133948.99183879758</v>
      </c>
      <c r="P116" s="7">
        <f>+N116/payroll!F116</f>
        <v>1.600081534176363E-3</v>
      </c>
      <c r="R116" s="17">
        <f>IF(P116&lt;$R$2,N116, +payroll!F116 * $R$2)</f>
        <v>133948.99183879758</v>
      </c>
      <c r="T116" s="6">
        <f t="shared" si="19"/>
        <v>0</v>
      </c>
      <c r="V116">
        <f t="shared" si="20"/>
        <v>1</v>
      </c>
    </row>
    <row r="117" spans="1:22">
      <c r="A117" t="s">
        <v>176</v>
      </c>
      <c r="B117" t="s">
        <v>177</v>
      </c>
      <c r="C117" s="17">
        <v>457896.4</v>
      </c>
      <c r="D117" s="17">
        <v>427422.88</v>
      </c>
      <c r="E117" s="17">
        <v>438519.94000000204</v>
      </c>
      <c r="F117" s="17"/>
      <c r="G117" s="17">
        <f t="shared" si="17"/>
        <v>441279.74000000069</v>
      </c>
      <c r="H117" s="15">
        <v>1</v>
      </c>
      <c r="J117" s="17">
        <f t="shared" si="18"/>
        <v>441279.74000000069</v>
      </c>
      <c r="L117" s="4">
        <f t="shared" si="16"/>
        <v>1.0173033080529794E-2</v>
      </c>
      <c r="N117" s="17">
        <f>+L117*(assessment!$J$279*assessment!$F$3)</f>
        <v>295148.72791767755</v>
      </c>
      <c r="P117" s="7">
        <f>+N117/payroll!F117</f>
        <v>1.0305814097819792E-3</v>
      </c>
      <c r="R117" s="17">
        <f>IF(P117&lt;$R$2,N117, +payroll!F117 * $R$2)</f>
        <v>295148.72791767755</v>
      </c>
      <c r="T117" s="6">
        <f t="shared" si="19"/>
        <v>0</v>
      </c>
      <c r="V117">
        <f t="shared" si="20"/>
        <v>1</v>
      </c>
    </row>
    <row r="118" spans="1:22">
      <c r="A118" t="s">
        <v>178</v>
      </c>
      <c r="B118" t="s">
        <v>179</v>
      </c>
      <c r="C118" s="17">
        <v>262694.88</v>
      </c>
      <c r="D118" s="17">
        <v>135117.44</v>
      </c>
      <c r="E118" s="17">
        <v>197280.25</v>
      </c>
      <c r="F118" s="17"/>
      <c r="G118" s="17">
        <f t="shared" si="17"/>
        <v>198364.19000000003</v>
      </c>
      <c r="H118" s="15">
        <v>1</v>
      </c>
      <c r="J118" s="17">
        <f t="shared" si="18"/>
        <v>198364.19000000003</v>
      </c>
      <c r="L118" s="4">
        <f t="shared" si="16"/>
        <v>4.5729846261749847E-3</v>
      </c>
      <c r="N118" s="17">
        <f>+L118*(assessment!$J$279*assessment!$F$3)</f>
        <v>132675.33728813473</v>
      </c>
      <c r="P118" s="7">
        <f>+N118/payroll!F118</f>
        <v>1.7906783936837462E-3</v>
      </c>
      <c r="R118" s="17">
        <f>IF(P118&lt;$R$2,N118, +payroll!F118 * $R$2)</f>
        <v>132675.33728813473</v>
      </c>
      <c r="T118" s="6">
        <f t="shared" si="19"/>
        <v>0</v>
      </c>
      <c r="V118">
        <f t="shared" si="20"/>
        <v>1</v>
      </c>
    </row>
    <row r="119" spans="1:22">
      <c r="A119" t="s">
        <v>180</v>
      </c>
      <c r="B119" t="s">
        <v>181</v>
      </c>
      <c r="C119" s="17">
        <v>13779.42</v>
      </c>
      <c r="D119" s="17">
        <v>22364.27</v>
      </c>
      <c r="E119" s="17">
        <v>19590</v>
      </c>
      <c r="F119" s="17"/>
      <c r="G119" s="17">
        <f t="shared" si="17"/>
        <v>18577.896666666667</v>
      </c>
      <c r="H119" s="15">
        <v>1</v>
      </c>
      <c r="J119" s="17">
        <f t="shared" si="18"/>
        <v>18577.896666666667</v>
      </c>
      <c r="L119" s="4">
        <f t="shared" si="16"/>
        <v>4.2828514483049665E-4</v>
      </c>
      <c r="N119" s="17">
        <f>+L119*(assessment!$J$279*assessment!$F$3)</f>
        <v>12425.774563211808</v>
      </c>
      <c r="P119" s="7">
        <f>+N119/payroll!F119</f>
        <v>3.4327596629275928E-4</v>
      </c>
      <c r="R119" s="17">
        <f>IF(P119&lt;$R$2,N119, +payroll!F119 * $R$2)</f>
        <v>12425.774563211808</v>
      </c>
      <c r="T119" s="6">
        <f t="shared" si="19"/>
        <v>0</v>
      </c>
      <c r="V119">
        <f t="shared" si="20"/>
        <v>1</v>
      </c>
    </row>
    <row r="120" spans="1:22">
      <c r="A120" t="s">
        <v>182</v>
      </c>
      <c r="B120" t="s">
        <v>183</v>
      </c>
      <c r="C120" s="17">
        <v>54234.66</v>
      </c>
      <c r="D120" s="17">
        <v>22234.66</v>
      </c>
      <c r="E120" s="17">
        <v>17313.75</v>
      </c>
      <c r="F120" s="17"/>
      <c r="G120" s="17">
        <f t="shared" si="17"/>
        <v>31261.023333333334</v>
      </c>
      <c r="H120" s="15">
        <v>1</v>
      </c>
      <c r="J120" s="17">
        <f t="shared" si="18"/>
        <v>31261.023333333334</v>
      </c>
      <c r="L120" s="4">
        <f t="shared" si="16"/>
        <v>7.2067533510877541E-4</v>
      </c>
      <c r="N120" s="17">
        <f>+L120*(assessment!$J$279*assessment!$F$3)</f>
        <v>20908.84859168507</v>
      </c>
      <c r="P120" s="7">
        <f>+N120/payroll!F120</f>
        <v>5.5280645152969079E-4</v>
      </c>
      <c r="R120" s="17">
        <f>IF(P120&lt;$R$2,N120, +payroll!F120 * $R$2)</f>
        <v>20908.84859168507</v>
      </c>
      <c r="T120" s="6">
        <f t="shared" si="19"/>
        <v>0</v>
      </c>
      <c r="V120">
        <f t="shared" si="20"/>
        <v>1</v>
      </c>
    </row>
    <row r="121" spans="1:22">
      <c r="A121" t="s">
        <v>184</v>
      </c>
      <c r="B121" t="s">
        <v>559</v>
      </c>
      <c r="C121" s="17">
        <v>278219.15999999997</v>
      </c>
      <c r="D121" s="17">
        <v>235778.07</v>
      </c>
      <c r="E121" s="17">
        <v>326972.81</v>
      </c>
      <c r="F121" s="17"/>
      <c r="G121" s="17">
        <f t="shared" si="17"/>
        <v>280323.34666666668</v>
      </c>
      <c r="H121" s="15">
        <v>1</v>
      </c>
      <c r="J121" s="17">
        <f t="shared" si="18"/>
        <v>280323.34666666668</v>
      </c>
      <c r="L121" s="4">
        <f t="shared" si="16"/>
        <v>6.4624282974895175E-3</v>
      </c>
      <c r="N121" s="17">
        <f>+L121*(assessment!$J$279*assessment!$F$3)</f>
        <v>187493.49148522582</v>
      </c>
      <c r="P121" s="7">
        <f>+N121/payroll!F121</f>
        <v>6.0901617942587616E-4</v>
      </c>
      <c r="R121" s="17">
        <f>IF(P121&lt;$R$2,N121, +payroll!F121 * $R$2)</f>
        <v>187493.49148522582</v>
      </c>
      <c r="T121" s="6">
        <f t="shared" si="19"/>
        <v>0</v>
      </c>
      <c r="V121">
        <f t="shared" si="20"/>
        <v>1</v>
      </c>
    </row>
    <row r="122" spans="1:22">
      <c r="A122" t="s">
        <v>185</v>
      </c>
      <c r="B122" t="s">
        <v>186</v>
      </c>
      <c r="C122" s="17">
        <v>347040.92</v>
      </c>
      <c r="D122" s="17">
        <v>302246.34000000003</v>
      </c>
      <c r="E122" s="17">
        <v>193628.91</v>
      </c>
      <c r="F122" s="17"/>
      <c r="G122" s="17">
        <f t="shared" si="17"/>
        <v>280972.0566666667</v>
      </c>
      <c r="H122" s="15">
        <v>1</v>
      </c>
      <c r="J122" s="17">
        <f t="shared" si="18"/>
        <v>280972.0566666667</v>
      </c>
      <c r="L122" s="4">
        <f t="shared" si="16"/>
        <v>6.4773833196477308E-3</v>
      </c>
      <c r="N122" s="17">
        <f>+L122*(assessment!$J$279*assessment!$F$3)</f>
        <v>187927.37936615929</v>
      </c>
      <c r="P122" s="7">
        <f>+N122/payroll!F122</f>
        <v>8.1587441978439655E-4</v>
      </c>
      <c r="R122" s="17">
        <f>IF(P122&lt;$R$2,N122, +payroll!F122 * $R$2)</f>
        <v>187927.37936615929</v>
      </c>
      <c r="T122" s="6">
        <f t="shared" si="19"/>
        <v>0</v>
      </c>
      <c r="V122">
        <f t="shared" si="20"/>
        <v>1</v>
      </c>
    </row>
    <row r="123" spans="1:22">
      <c r="A123" t="s">
        <v>187</v>
      </c>
      <c r="B123" t="s">
        <v>188</v>
      </c>
      <c r="C123" s="17">
        <v>168114.56</v>
      </c>
      <c r="D123" s="17">
        <v>121697.7</v>
      </c>
      <c r="E123" s="17">
        <v>139589.48000000001</v>
      </c>
      <c r="F123" s="17"/>
      <c r="G123" s="17">
        <f t="shared" si="17"/>
        <v>143133.91333333333</v>
      </c>
      <c r="H123" s="15">
        <v>1</v>
      </c>
      <c r="J123" s="17">
        <f t="shared" si="18"/>
        <v>143133.91333333333</v>
      </c>
      <c r="L123" s="4">
        <f t="shared" si="16"/>
        <v>3.2997346202336009E-3</v>
      </c>
      <c r="N123" s="17">
        <f>+L123*(assessment!$J$279*assessment!$F$3)</f>
        <v>95734.720207667735</v>
      </c>
      <c r="P123" s="7">
        <f>+N123/payroll!F123</f>
        <v>9.7575293208872487E-4</v>
      </c>
      <c r="R123" s="17">
        <f>IF(P123&lt;$R$2,N123, +payroll!F123 * $R$2)</f>
        <v>95734.720207667735</v>
      </c>
      <c r="T123" s="6">
        <f t="shared" si="19"/>
        <v>0</v>
      </c>
      <c r="V123">
        <f t="shared" si="20"/>
        <v>1</v>
      </c>
    </row>
    <row r="124" spans="1:22">
      <c r="A124" t="s">
        <v>189</v>
      </c>
      <c r="B124" t="s">
        <v>560</v>
      </c>
      <c r="C124" s="17">
        <v>491442.01</v>
      </c>
      <c r="D124" s="17">
        <v>389326.07</v>
      </c>
      <c r="E124" s="17">
        <v>361281.18</v>
      </c>
      <c r="F124" s="17"/>
      <c r="G124" s="17">
        <f t="shared" si="17"/>
        <v>414016.42</v>
      </c>
      <c r="H124" s="15">
        <v>1</v>
      </c>
      <c r="J124" s="17">
        <f t="shared" si="18"/>
        <v>414016.42</v>
      </c>
      <c r="L124" s="4">
        <f t="shared" si="16"/>
        <v>9.5445187140078304E-3</v>
      </c>
      <c r="N124" s="17">
        <f>+L124*(assessment!$J$279*assessment!$F$3)</f>
        <v>276913.73209209804</v>
      </c>
      <c r="P124" s="7">
        <f>+N124/payroll!F124</f>
        <v>1.5416171280742243E-3</v>
      </c>
      <c r="R124" s="17">
        <f>IF(P124&lt;$R$2,N124, +payroll!F124 * $R$2)</f>
        <v>276913.73209209804</v>
      </c>
      <c r="T124" s="6">
        <f t="shared" si="19"/>
        <v>0</v>
      </c>
      <c r="V124">
        <f t="shared" si="20"/>
        <v>1</v>
      </c>
    </row>
    <row r="125" spans="1:22">
      <c r="A125" t="s">
        <v>190</v>
      </c>
      <c r="B125" t="s">
        <v>191</v>
      </c>
      <c r="C125" s="17">
        <v>110170.4</v>
      </c>
      <c r="D125" s="17">
        <v>54345.16</v>
      </c>
      <c r="E125" s="17">
        <v>76186.95</v>
      </c>
      <c r="F125" s="17"/>
      <c r="G125" s="17">
        <f t="shared" si="17"/>
        <v>80234.17</v>
      </c>
      <c r="H125" s="15">
        <v>1</v>
      </c>
      <c r="J125" s="17">
        <f t="shared" si="18"/>
        <v>80234.17</v>
      </c>
      <c r="L125" s="4">
        <f t="shared" si="16"/>
        <v>1.849676727961383E-3</v>
      </c>
      <c r="N125" s="17">
        <f>+L125*(assessment!$J$279*assessment!$F$3)</f>
        <v>53664.401658301023</v>
      </c>
      <c r="P125" s="7">
        <f>+N125/payroll!F125</f>
        <v>6.5327419803242414E-4</v>
      </c>
      <c r="R125" s="17">
        <f>IF(P125&lt;$R$2,N125, +payroll!F125 * $R$2)</f>
        <v>53664.401658301023</v>
      </c>
      <c r="T125" s="6">
        <f t="shared" si="19"/>
        <v>0</v>
      </c>
      <c r="V125">
        <f t="shared" si="20"/>
        <v>1</v>
      </c>
    </row>
    <row r="126" spans="1:22">
      <c r="A126" t="s">
        <v>192</v>
      </c>
      <c r="B126" t="s">
        <v>193</v>
      </c>
      <c r="C126" s="17">
        <v>5882.44</v>
      </c>
      <c r="D126" s="17">
        <v>8389.51</v>
      </c>
      <c r="E126" s="17">
        <v>33952.370000000003</v>
      </c>
      <c r="F126" s="17"/>
      <c r="G126" s="17">
        <f t="shared" si="17"/>
        <v>16074.773333333336</v>
      </c>
      <c r="H126" s="15">
        <v>1</v>
      </c>
      <c r="J126" s="17">
        <f t="shared" si="18"/>
        <v>16074.773333333336</v>
      </c>
      <c r="L126" s="4">
        <f t="shared" si="16"/>
        <v>3.705794444177699E-4</v>
      </c>
      <c r="N126" s="17">
        <f>+L126*(assessment!$J$279*assessment!$F$3)</f>
        <v>10751.567477125353</v>
      </c>
      <c r="P126" s="7">
        <f>+N126/payroll!F126</f>
        <v>5.0294921790637766E-4</v>
      </c>
      <c r="R126" s="17">
        <f>IF(P126&lt;$R$2,N126, +payroll!F126 * $R$2)</f>
        <v>10751.567477125353</v>
      </c>
      <c r="T126" s="6">
        <f t="shared" si="19"/>
        <v>0</v>
      </c>
      <c r="V126">
        <f t="shared" si="20"/>
        <v>1</v>
      </c>
    </row>
    <row r="127" spans="1:22">
      <c r="A127" t="s">
        <v>194</v>
      </c>
      <c r="B127" t="s">
        <v>561</v>
      </c>
      <c r="C127" s="17">
        <v>0</v>
      </c>
      <c r="D127" s="17">
        <v>0</v>
      </c>
      <c r="E127" s="17">
        <v>0</v>
      </c>
      <c r="F127" s="17"/>
      <c r="G127" s="17">
        <f t="shared" si="17"/>
        <v>0</v>
      </c>
      <c r="H127" s="15">
        <v>1</v>
      </c>
      <c r="J127" s="17">
        <f t="shared" si="18"/>
        <v>0</v>
      </c>
      <c r="L127" s="4">
        <f t="shared" si="16"/>
        <v>0</v>
      </c>
      <c r="N127" s="17">
        <f>+L127*(assessment!$J$279*assessment!$F$3)</f>
        <v>0</v>
      </c>
      <c r="P127" s="7">
        <f>+N127/payroll!F127</f>
        <v>0</v>
      </c>
      <c r="R127" s="17">
        <f>IF(P127&lt;$R$2,N127, +payroll!F127 * $R$2)</f>
        <v>0</v>
      </c>
      <c r="T127" s="6">
        <f t="shared" si="19"/>
        <v>0</v>
      </c>
      <c r="V127" t="e">
        <f t="shared" si="20"/>
        <v>#DIV/0!</v>
      </c>
    </row>
    <row r="128" spans="1:22">
      <c r="A128" t="s">
        <v>195</v>
      </c>
      <c r="B128" t="s">
        <v>196</v>
      </c>
      <c r="C128" s="17">
        <v>106478.06</v>
      </c>
      <c r="D128" s="17">
        <v>20388.240000000002</v>
      </c>
      <c r="E128" s="17">
        <v>41028.839999999997</v>
      </c>
      <c r="F128" s="17"/>
      <c r="G128" s="17">
        <f t="shared" si="17"/>
        <v>55965.046666666669</v>
      </c>
      <c r="H128" s="15">
        <v>1</v>
      </c>
      <c r="J128" s="17">
        <f t="shared" si="18"/>
        <v>55965.046666666669</v>
      </c>
      <c r="L128" s="4">
        <f t="shared" si="16"/>
        <v>1.290189010475289E-3</v>
      </c>
      <c r="N128" s="17">
        <f>+L128*(assessment!$J$279*assessment!$F$3)</f>
        <v>37432.065953266065</v>
      </c>
      <c r="P128" s="7">
        <f>+N128/payroll!F128</f>
        <v>7.9691323876312831E-4</v>
      </c>
      <c r="R128" s="17">
        <f>IF(P128&lt;$R$2,N128, +payroll!F128 * $R$2)</f>
        <v>37432.065953266065</v>
      </c>
      <c r="T128" s="6">
        <f t="shared" si="19"/>
        <v>0</v>
      </c>
      <c r="V128">
        <f t="shared" si="20"/>
        <v>1</v>
      </c>
    </row>
    <row r="129" spans="1:22">
      <c r="A129" t="s">
        <v>197</v>
      </c>
      <c r="B129" t="s">
        <v>198</v>
      </c>
      <c r="C129" s="17">
        <v>151975.47</v>
      </c>
      <c r="D129" s="17">
        <v>135932.66</v>
      </c>
      <c r="E129" s="17">
        <v>166755.82999999999</v>
      </c>
      <c r="F129" s="17"/>
      <c r="G129" s="17">
        <f t="shared" si="17"/>
        <v>151554.65333333332</v>
      </c>
      <c r="H129" s="15">
        <v>1</v>
      </c>
      <c r="J129" s="17">
        <f t="shared" si="18"/>
        <v>151554.65333333332</v>
      </c>
      <c r="L129" s="4">
        <f t="shared" si="16"/>
        <v>3.4938619703415853E-3</v>
      </c>
      <c r="N129" s="17">
        <f>+L129*(assessment!$J$279*assessment!$F$3)</f>
        <v>101366.90875800884</v>
      </c>
      <c r="P129" s="7">
        <f>+N129/payroll!F129</f>
        <v>9.9511473387457468E-4</v>
      </c>
      <c r="R129" s="17">
        <f>IF(P129&lt;$R$2,N129, +payroll!F129 * $R$2)</f>
        <v>101366.90875800884</v>
      </c>
      <c r="T129" s="6">
        <f t="shared" si="19"/>
        <v>0</v>
      </c>
      <c r="V129">
        <f t="shared" si="20"/>
        <v>1</v>
      </c>
    </row>
    <row r="130" spans="1:22">
      <c r="A130" t="s">
        <v>199</v>
      </c>
      <c r="B130" t="s">
        <v>562</v>
      </c>
      <c r="C130" s="17">
        <v>642.70000000000005</v>
      </c>
      <c r="D130" s="17">
        <v>3181.98</v>
      </c>
      <c r="E130" s="17">
        <v>6805.01</v>
      </c>
      <c r="F130" s="17"/>
      <c r="G130" s="17">
        <f t="shared" si="17"/>
        <v>3543.23</v>
      </c>
      <c r="H130" s="15">
        <v>1</v>
      </c>
      <c r="J130" s="17">
        <f t="shared" si="18"/>
        <v>3543.23</v>
      </c>
      <c r="L130" s="4">
        <f t="shared" si="16"/>
        <v>8.1683777283601385E-5</v>
      </c>
      <c r="N130" s="17">
        <f>+L130*(assessment!$J$279*assessment!$F$3)</f>
        <v>2369.8795399484029</v>
      </c>
      <c r="P130" s="7">
        <f>+N130/payroll!F130</f>
        <v>1.2723073333232419E-4</v>
      </c>
      <c r="R130" s="17">
        <f>IF(P130&lt;$R$2,N130, +payroll!F130 * $R$2)</f>
        <v>2369.8795399484029</v>
      </c>
      <c r="T130" s="6">
        <f t="shared" si="19"/>
        <v>0</v>
      </c>
      <c r="V130">
        <f t="shared" si="20"/>
        <v>1</v>
      </c>
    </row>
    <row r="131" spans="1:22">
      <c r="A131" t="s">
        <v>490</v>
      </c>
      <c r="B131" t="s">
        <v>491</v>
      </c>
      <c r="C131" s="17">
        <v>0</v>
      </c>
      <c r="D131" s="17">
        <v>0</v>
      </c>
      <c r="E131" s="17">
        <v>24668.87</v>
      </c>
      <c r="F131" s="17"/>
      <c r="G131" s="17">
        <f>IF(SUM(C131:E131)&lt;&gt;0,AVERAGE(C131:E131),0)</f>
        <v>8222.9566666666669</v>
      </c>
      <c r="H131" s="15">
        <v>1</v>
      </c>
      <c r="J131" s="17">
        <f>+G131*H131</f>
        <v>8222.9566666666669</v>
      </c>
      <c r="L131" s="4">
        <f t="shared" si="16"/>
        <v>1.8956775624859385E-4</v>
      </c>
      <c r="N131" s="17">
        <f>+L131*(assessment!$J$279*assessment!$F$3)</f>
        <v>5499.9017174204473</v>
      </c>
      <c r="P131" s="7">
        <f>+N131/payroll!F131</f>
        <v>7.553528298234305E-4</v>
      </c>
      <c r="R131" s="17">
        <f>IF(P131&lt;$R$2,N131, +payroll!F131 * $R$2)</f>
        <v>5499.9017174204473</v>
      </c>
      <c r="T131" s="6">
        <f>+N131-R131</f>
        <v>0</v>
      </c>
      <c r="V131">
        <f>+R131/N131</f>
        <v>1</v>
      </c>
    </row>
    <row r="132" spans="1:22">
      <c r="A132" t="s">
        <v>200</v>
      </c>
      <c r="B132" t="s">
        <v>514</v>
      </c>
      <c r="C132" s="17">
        <v>47721.01</v>
      </c>
      <c r="D132" s="17">
        <v>86638.23</v>
      </c>
      <c r="E132" s="17">
        <v>42187.44</v>
      </c>
      <c r="F132" s="17"/>
      <c r="G132" s="17">
        <f t="shared" si="17"/>
        <v>58848.893333333333</v>
      </c>
      <c r="H132" s="15">
        <v>1</v>
      </c>
      <c r="J132" s="17">
        <f t="shared" si="18"/>
        <v>58848.893333333333</v>
      </c>
      <c r="L132" s="4">
        <f t="shared" si="16"/>
        <v>1.3566717081381716E-3</v>
      </c>
      <c r="N132" s="17">
        <f>+L132*(assessment!$J$279*assessment!$F$3)</f>
        <v>39360.918782938905</v>
      </c>
      <c r="P132" s="7">
        <f>+N132/payroll!F132</f>
        <v>2.5008048202565594E-3</v>
      </c>
      <c r="R132" s="17">
        <f>IF(P132&lt;$R$2,N132, +payroll!F132 * $R$2)</f>
        <v>39360.918782938905</v>
      </c>
      <c r="T132" s="6">
        <f t="shared" si="19"/>
        <v>0</v>
      </c>
      <c r="V132">
        <f t="shared" si="20"/>
        <v>1</v>
      </c>
    </row>
    <row r="133" spans="1:22">
      <c r="A133" t="s">
        <v>201</v>
      </c>
      <c r="B133" t="s">
        <v>202</v>
      </c>
      <c r="C133" s="17">
        <v>133905.60999999999</v>
      </c>
      <c r="D133" s="17">
        <v>98943.3</v>
      </c>
      <c r="E133" s="17">
        <v>84829.93</v>
      </c>
      <c r="F133" s="17"/>
      <c r="G133" s="17">
        <f t="shared" si="17"/>
        <v>105892.94666666666</v>
      </c>
      <c r="H133" s="15">
        <v>1</v>
      </c>
      <c r="J133" s="17">
        <f t="shared" si="18"/>
        <v>105892.94666666666</v>
      </c>
      <c r="L133" s="4">
        <f t="shared" si="16"/>
        <v>2.441200788948016E-3</v>
      </c>
      <c r="N133" s="17">
        <f>+L133*(assessment!$J$279*assessment!$F$3)</f>
        <v>70826.203133914751</v>
      </c>
      <c r="P133" s="7">
        <f>+N133/payroll!F133</f>
        <v>3.7830529066507561E-3</v>
      </c>
      <c r="R133" s="17">
        <f>IF(P133&lt;$R$2,N133, +payroll!F133 * $R$2)</f>
        <v>70826.203133914751</v>
      </c>
      <c r="T133" s="6">
        <f t="shared" si="19"/>
        <v>0</v>
      </c>
      <c r="V133">
        <f t="shared" si="20"/>
        <v>1</v>
      </c>
    </row>
    <row r="134" spans="1:22">
      <c r="A134" t="s">
        <v>577</v>
      </c>
      <c r="B134" t="s">
        <v>578</v>
      </c>
      <c r="C134" s="17"/>
      <c r="D134" s="17"/>
      <c r="E134" s="38">
        <v>0</v>
      </c>
      <c r="F134" s="17"/>
      <c r="G134" s="17">
        <f>IF(SUM(C134:E134)&lt;&gt;0,AVERAGE(C134:E134),0)</f>
        <v>0</v>
      </c>
      <c r="H134" s="15">
        <v>1</v>
      </c>
      <c r="J134" s="17">
        <f>+G134*H134</f>
        <v>0</v>
      </c>
      <c r="L134" s="4">
        <f>+J134/$J$269</f>
        <v>0</v>
      </c>
      <c r="N134" s="17">
        <f>+L134*(assessment!$J$279*assessment!$F$3)</f>
        <v>0</v>
      </c>
      <c r="P134" s="7">
        <f>+N134/payroll!F134</f>
        <v>0</v>
      </c>
      <c r="R134" s="17">
        <f>IF(P134&lt;$R$2,N134, +payroll!F134 * $R$2)</f>
        <v>0</v>
      </c>
      <c r="T134" s="6">
        <f>+N134-R134</f>
        <v>0</v>
      </c>
      <c r="V134" t="e">
        <f>+R134/N134</f>
        <v>#DIV/0!</v>
      </c>
    </row>
    <row r="135" spans="1:22">
      <c r="A135" t="s">
        <v>203</v>
      </c>
      <c r="B135" t="s">
        <v>204</v>
      </c>
      <c r="C135" s="17">
        <v>434.21</v>
      </c>
      <c r="D135" s="17">
        <v>407.08</v>
      </c>
      <c r="E135" s="17">
        <v>246.34</v>
      </c>
      <c r="F135" s="17"/>
      <c r="G135" s="17">
        <f t="shared" si="17"/>
        <v>362.54333333333329</v>
      </c>
      <c r="H135" s="15">
        <v>1</v>
      </c>
      <c r="J135" s="17">
        <f t="shared" si="18"/>
        <v>362.54333333333329</v>
      </c>
      <c r="L135" s="4">
        <f t="shared" si="16"/>
        <v>8.357885007649645E-6</v>
      </c>
      <c r="N135" s="17">
        <f>+L135*(assessment!$J$279*assessment!$F$3)</f>
        <v>242.48610110305012</v>
      </c>
      <c r="P135" s="7">
        <f>+N135/payroll!F135</f>
        <v>1.4670588660288752E-5</v>
      </c>
      <c r="R135" s="17">
        <f>IF(P135&lt;$R$2,N135, +payroll!F135 * $R$2)</f>
        <v>242.48610110305012</v>
      </c>
      <c r="T135" s="6">
        <f t="shared" si="19"/>
        <v>0</v>
      </c>
      <c r="V135">
        <f t="shared" si="20"/>
        <v>1</v>
      </c>
    </row>
    <row r="136" spans="1:22">
      <c r="A136" t="s">
        <v>205</v>
      </c>
      <c r="B136" t="s">
        <v>563</v>
      </c>
      <c r="C136" s="17">
        <v>0</v>
      </c>
      <c r="D136" s="17">
        <v>0</v>
      </c>
      <c r="E136" s="17">
        <v>5104.0600000000004</v>
      </c>
      <c r="F136" s="17"/>
      <c r="G136" s="17">
        <f t="shared" si="17"/>
        <v>1701.3533333333335</v>
      </c>
      <c r="H136" s="15">
        <v>1</v>
      </c>
      <c r="J136" s="17">
        <f t="shared" si="18"/>
        <v>1701.3533333333335</v>
      </c>
      <c r="L136" s="4">
        <f t="shared" si="16"/>
        <v>3.9222112806877573E-5</v>
      </c>
      <c r="N136" s="17">
        <f>+L136*(assessment!$J$279*assessment!$F$3)</f>
        <v>1137.9454494598663</v>
      </c>
      <c r="P136" s="7">
        <f>+N136/payroll!F136</f>
        <v>1.268686071721581E-4</v>
      </c>
      <c r="R136" s="17">
        <f>IF(P136&lt;$R$2,N136, +payroll!F136 * $R$2)</f>
        <v>1137.9454494598663</v>
      </c>
      <c r="T136" s="6">
        <f t="shared" si="19"/>
        <v>0</v>
      </c>
      <c r="V136">
        <f t="shared" si="20"/>
        <v>1</v>
      </c>
    </row>
    <row r="137" spans="1:22">
      <c r="A137" t="s">
        <v>206</v>
      </c>
      <c r="B137" t="s">
        <v>207</v>
      </c>
      <c r="C137" s="17">
        <v>123419.9</v>
      </c>
      <c r="D137" s="17">
        <v>56894.239999999998</v>
      </c>
      <c r="E137" s="17">
        <v>52010.13</v>
      </c>
      <c r="F137" s="17"/>
      <c r="G137" s="17">
        <f t="shared" si="17"/>
        <v>77441.423333333325</v>
      </c>
      <c r="H137" s="15">
        <v>1</v>
      </c>
      <c r="J137" s="17">
        <f t="shared" si="18"/>
        <v>77441.423333333325</v>
      </c>
      <c r="L137" s="4">
        <f t="shared" si="16"/>
        <v>1.7852942022067691E-3</v>
      </c>
      <c r="N137" s="17">
        <f>+L137*(assessment!$J$279*assessment!$F$3)</f>
        <v>51796.480810489156</v>
      </c>
      <c r="P137" s="7">
        <f>+N137/payroll!F137</f>
        <v>1.0156599631974792E-3</v>
      </c>
      <c r="R137" s="17">
        <f>IF(P137&lt;$R$2,N137, +payroll!F137 * $R$2)</f>
        <v>51796.480810489156</v>
      </c>
      <c r="T137" s="6">
        <f t="shared" si="19"/>
        <v>0</v>
      </c>
      <c r="V137">
        <f t="shared" si="20"/>
        <v>1</v>
      </c>
    </row>
    <row r="138" spans="1:22">
      <c r="A138" t="s">
        <v>208</v>
      </c>
      <c r="B138" t="s">
        <v>564</v>
      </c>
      <c r="C138" s="17">
        <v>6892.69</v>
      </c>
      <c r="D138" s="17">
        <v>2642.27</v>
      </c>
      <c r="E138" s="17">
        <v>21525.57</v>
      </c>
      <c r="F138" s="17"/>
      <c r="G138" s="17">
        <f t="shared" si="17"/>
        <v>10353.51</v>
      </c>
      <c r="H138" s="15">
        <v>1</v>
      </c>
      <c r="J138" s="17">
        <f t="shared" si="18"/>
        <v>10353.51</v>
      </c>
      <c r="L138" s="4">
        <f t="shared" si="16"/>
        <v>2.3868442210738219E-4</v>
      </c>
      <c r="N138" s="17">
        <f>+L138*(assessment!$J$279*assessment!$F$3)</f>
        <v>6924.9163942648911</v>
      </c>
      <c r="P138" s="7">
        <f>+N138/payroll!F138</f>
        <v>8.7588349330468328E-4</v>
      </c>
      <c r="R138" s="17">
        <f>IF(P138&lt;$R$2,N138, +payroll!F138 * $R$2)</f>
        <v>6924.9163942648911</v>
      </c>
      <c r="T138" s="6">
        <f t="shared" si="19"/>
        <v>0</v>
      </c>
      <c r="V138">
        <f t="shared" si="20"/>
        <v>1</v>
      </c>
    </row>
    <row r="139" spans="1:22">
      <c r="A139" t="s">
        <v>209</v>
      </c>
      <c r="B139" t="s">
        <v>565</v>
      </c>
      <c r="C139" s="17">
        <v>8470.11</v>
      </c>
      <c r="D139" s="17">
        <v>17619.080000000002</v>
      </c>
      <c r="E139" s="17">
        <v>7590.96</v>
      </c>
      <c r="F139" s="17"/>
      <c r="G139" s="17">
        <f t="shared" si="17"/>
        <v>11226.716666666667</v>
      </c>
      <c r="H139" s="15">
        <v>1</v>
      </c>
      <c r="J139" s="17">
        <f t="shared" si="18"/>
        <v>11226.716666666667</v>
      </c>
      <c r="L139" s="4">
        <f t="shared" si="16"/>
        <v>2.588148733856102E-4</v>
      </c>
      <c r="N139" s="17">
        <f>+L139*(assessment!$J$279*assessment!$F$3)</f>
        <v>7508.9582468908493</v>
      </c>
      <c r="P139" s="7">
        <f>+N139/payroll!F139</f>
        <v>7.3788282123545565E-4</v>
      </c>
      <c r="R139" s="17">
        <f>IF(P139&lt;$R$2,N139, +payroll!F139 * $R$2)</f>
        <v>7508.9582468908493</v>
      </c>
      <c r="T139" s="6">
        <f t="shared" si="19"/>
        <v>0</v>
      </c>
      <c r="V139">
        <f t="shared" si="20"/>
        <v>1</v>
      </c>
    </row>
    <row r="140" spans="1:22">
      <c r="A140" t="s">
        <v>210</v>
      </c>
      <c r="B140" t="s">
        <v>515</v>
      </c>
      <c r="C140" s="17">
        <v>10277.540000000001</v>
      </c>
      <c r="D140" s="17">
        <v>6310.71</v>
      </c>
      <c r="E140" s="17">
        <v>2239.94</v>
      </c>
      <c r="F140" s="17"/>
      <c r="G140" s="17">
        <f t="shared" si="17"/>
        <v>6276.0633333333326</v>
      </c>
      <c r="H140" s="15">
        <v>1</v>
      </c>
      <c r="J140" s="17">
        <f t="shared" si="18"/>
        <v>6276.0633333333326</v>
      </c>
      <c r="L140" s="4">
        <f t="shared" si="16"/>
        <v>1.4468509228522474E-4</v>
      </c>
      <c r="N140" s="17">
        <f>+L140*(assessment!$J$279*assessment!$F$3)</f>
        <v>4197.7275212410814</v>
      </c>
      <c r="P140" s="7">
        <f>+N140/payroll!F140</f>
        <v>4.5875594099814137E-4</v>
      </c>
      <c r="R140" s="17">
        <f>IF(P140&lt;$R$2,N140, +payroll!F140 * $R$2)</f>
        <v>4197.7275212410814</v>
      </c>
      <c r="T140" s="6">
        <f t="shared" si="19"/>
        <v>0</v>
      </c>
      <c r="V140">
        <f t="shared" si="20"/>
        <v>1</v>
      </c>
    </row>
    <row r="141" spans="1:22">
      <c r="A141" t="s">
        <v>211</v>
      </c>
      <c r="B141" t="s">
        <v>566</v>
      </c>
      <c r="C141" s="17">
        <v>785521.27</v>
      </c>
      <c r="D141" s="17">
        <v>1087281.76</v>
      </c>
      <c r="E141" s="17">
        <v>618642.41999999923</v>
      </c>
      <c r="F141" s="17"/>
      <c r="G141" s="17">
        <f t="shared" si="17"/>
        <v>830481.81666666642</v>
      </c>
      <c r="H141" s="15">
        <v>1</v>
      </c>
      <c r="J141" s="17">
        <f t="shared" si="18"/>
        <v>830481.81666666642</v>
      </c>
      <c r="L141" s="4">
        <f t="shared" si="16"/>
        <v>1.9145494859402482E-2</v>
      </c>
      <c r="N141" s="17">
        <f>+L141*(assessment!$J$279*assessment!$F$3)</f>
        <v>555465.4554227395</v>
      </c>
      <c r="P141" s="7">
        <f>+N141/payroll!F141</f>
        <v>3.9590886649063352E-3</v>
      </c>
      <c r="R141" s="17">
        <f>IF(P141&lt;$R$2,N141, +payroll!F141 * $R$2)</f>
        <v>555465.4554227395</v>
      </c>
      <c r="T141" s="6">
        <f t="shared" si="19"/>
        <v>0</v>
      </c>
      <c r="V141">
        <f t="shared" si="20"/>
        <v>1</v>
      </c>
    </row>
    <row r="142" spans="1:22">
      <c r="A142" t="s">
        <v>212</v>
      </c>
      <c r="B142" t="s">
        <v>213</v>
      </c>
      <c r="C142" s="17">
        <v>6633.14</v>
      </c>
      <c r="D142" s="17">
        <v>24193.040000000001</v>
      </c>
      <c r="E142" s="17">
        <v>4481.03</v>
      </c>
      <c r="F142" s="17"/>
      <c r="G142" s="17">
        <f t="shared" si="17"/>
        <v>11769.07</v>
      </c>
      <c r="H142" s="15">
        <v>1</v>
      </c>
      <c r="J142" s="17">
        <f t="shared" si="18"/>
        <v>11769.07</v>
      </c>
      <c r="L142" s="4">
        <f t="shared" si="16"/>
        <v>2.7131800439573903E-4</v>
      </c>
      <c r="N142" s="17">
        <f>+L142*(assessment!$J$279*assessment!$F$3)</f>
        <v>7871.7097668569486</v>
      </c>
      <c r="P142" s="7">
        <f>+N142/payroll!F142</f>
        <v>8.7930836276458528E-4</v>
      </c>
      <c r="R142" s="17">
        <f>IF(P142&lt;$R$2,N142, +payroll!F142 * $R$2)</f>
        <v>7871.7097668569486</v>
      </c>
      <c r="T142" s="6">
        <f t="shared" si="19"/>
        <v>0</v>
      </c>
      <c r="V142">
        <f t="shared" si="20"/>
        <v>1</v>
      </c>
    </row>
    <row r="143" spans="1:22">
      <c r="A143" t="s">
        <v>214</v>
      </c>
      <c r="B143" t="s">
        <v>215</v>
      </c>
      <c r="C143" s="17">
        <v>55820.06</v>
      </c>
      <c r="D143" s="17">
        <v>22961.99</v>
      </c>
      <c r="E143" s="17">
        <v>10988.57</v>
      </c>
      <c r="F143" s="17"/>
      <c r="G143" s="17">
        <f t="shared" si="17"/>
        <v>29923.539999999997</v>
      </c>
      <c r="H143" s="15">
        <v>1</v>
      </c>
      <c r="J143" s="17">
        <f t="shared" si="18"/>
        <v>29923.539999999997</v>
      </c>
      <c r="L143" s="4">
        <f t="shared" si="16"/>
        <v>6.8984169159127043E-4</v>
      </c>
      <c r="N143" s="17">
        <f>+L143*(assessment!$J$279*assessment!$F$3)</f>
        <v>20014.27658064185</v>
      </c>
      <c r="P143" s="7">
        <f>+N143/payroll!F143</f>
        <v>3.1184343757181365E-3</v>
      </c>
      <c r="R143" s="17">
        <f>IF(P143&lt;$R$2,N143, +payroll!F143 * $R$2)</f>
        <v>20014.27658064185</v>
      </c>
      <c r="T143" s="6">
        <f t="shared" si="19"/>
        <v>0</v>
      </c>
      <c r="V143">
        <f t="shared" si="20"/>
        <v>1</v>
      </c>
    </row>
    <row r="144" spans="1:22">
      <c r="A144" t="s">
        <v>216</v>
      </c>
      <c r="B144" t="s">
        <v>217</v>
      </c>
      <c r="C144" s="17">
        <v>0</v>
      </c>
      <c r="D144" s="17">
        <v>1860.12</v>
      </c>
      <c r="E144" s="17">
        <v>0</v>
      </c>
      <c r="F144" s="17"/>
      <c r="G144" s="17">
        <f t="shared" si="17"/>
        <v>620.04</v>
      </c>
      <c r="H144" s="15">
        <v>1</v>
      </c>
      <c r="J144" s="17">
        <f t="shared" si="18"/>
        <v>620.04</v>
      </c>
      <c r="L144" s="4">
        <f t="shared" ref="L144:L169" si="21">+J144/$J$269</f>
        <v>1.4294078924293427E-5</v>
      </c>
      <c r="N144" s="17">
        <f>+L144*(assessment!$J$279*assessment!$F$3)</f>
        <v>414.71203109863251</v>
      </c>
      <c r="P144" s="7">
        <f>+N144/payroll!F144</f>
        <v>4.5474231497215925E-4</v>
      </c>
      <c r="R144" s="17">
        <f>IF(P144&lt;$R$2,N144, +payroll!F144 * $R$2)</f>
        <v>414.71203109863251</v>
      </c>
      <c r="T144" s="6">
        <f t="shared" si="19"/>
        <v>0</v>
      </c>
      <c r="V144">
        <f t="shared" si="20"/>
        <v>1</v>
      </c>
    </row>
    <row r="145" spans="1:22">
      <c r="A145" t="s">
        <v>218</v>
      </c>
      <c r="B145" t="s">
        <v>471</v>
      </c>
      <c r="C145" s="17">
        <v>0</v>
      </c>
      <c r="D145" s="17">
        <v>0</v>
      </c>
      <c r="E145" s="17">
        <v>0</v>
      </c>
      <c r="F145" s="17"/>
      <c r="G145" s="17">
        <f t="shared" si="17"/>
        <v>0</v>
      </c>
      <c r="H145" s="15">
        <v>1</v>
      </c>
      <c r="J145" s="17">
        <f t="shared" si="18"/>
        <v>0</v>
      </c>
      <c r="L145" s="4">
        <f t="shared" si="21"/>
        <v>0</v>
      </c>
      <c r="N145" s="17">
        <f>+L145*(assessment!$J$279*assessment!$F$3)</f>
        <v>0</v>
      </c>
      <c r="P145" s="7">
        <f>+N145/payroll!F145</f>
        <v>0</v>
      </c>
      <c r="R145" s="17">
        <f>IF(P145&lt;$R$2,N145, +payroll!F145 * $R$2)</f>
        <v>0</v>
      </c>
      <c r="T145" s="6">
        <f t="shared" si="19"/>
        <v>0</v>
      </c>
      <c r="V145" t="e">
        <f t="shared" si="20"/>
        <v>#DIV/0!</v>
      </c>
    </row>
    <row r="146" spans="1:22" hidden="1" outlineLevel="1">
      <c r="A146" t="s">
        <v>219</v>
      </c>
      <c r="B146" t="s">
        <v>220</v>
      </c>
      <c r="C146" s="17">
        <v>0</v>
      </c>
      <c r="D146" s="17">
        <v>979</v>
      </c>
      <c r="E146" s="17">
        <v>0</v>
      </c>
      <c r="F146" s="17"/>
      <c r="G146" s="17">
        <f t="shared" si="17"/>
        <v>326.33333333333331</v>
      </c>
      <c r="H146" s="15">
        <v>1</v>
      </c>
      <c r="J146" s="17">
        <f t="shared" si="18"/>
        <v>326.33333333333331</v>
      </c>
      <c r="L146" s="4">
        <f t="shared" si="21"/>
        <v>7.5231185444397485E-6</v>
      </c>
      <c r="N146" s="17">
        <f>+L146*(assessment!$J$279*assessment!$F$3)</f>
        <v>218.26714321955637</v>
      </c>
      <c r="P146" s="7">
        <f>+N146/payroll!F146</f>
        <v>2.6900101056379522E-4</v>
      </c>
      <c r="R146" s="17">
        <f>IF(P146&lt;$R$2,N146, +payroll!F146 * $R$2)</f>
        <v>218.26714321955637</v>
      </c>
      <c r="T146" s="6">
        <f t="shared" si="19"/>
        <v>0</v>
      </c>
      <c r="V146">
        <f t="shared" si="20"/>
        <v>1</v>
      </c>
    </row>
    <row r="147" spans="1:22" hidden="1" outlineLevel="1">
      <c r="A147" t="s">
        <v>221</v>
      </c>
      <c r="B147" t="s">
        <v>222</v>
      </c>
      <c r="C147" s="17">
        <v>0</v>
      </c>
      <c r="D147" s="17">
        <v>0</v>
      </c>
      <c r="E147" s="17">
        <v>0</v>
      </c>
      <c r="F147" s="17"/>
      <c r="G147" s="17">
        <f t="shared" si="17"/>
        <v>0</v>
      </c>
      <c r="H147" s="15">
        <v>1</v>
      </c>
      <c r="J147" s="17">
        <f t="shared" si="18"/>
        <v>0</v>
      </c>
      <c r="L147" s="4">
        <f t="shared" si="21"/>
        <v>0</v>
      </c>
      <c r="N147" s="17">
        <f>+L147*(assessment!$J$279*assessment!$F$3)</f>
        <v>0</v>
      </c>
      <c r="P147" s="7">
        <f>+N147/payroll!F147</f>
        <v>0</v>
      </c>
      <c r="R147" s="17">
        <f>IF(P147&lt;$R$2,N147, +payroll!F147 * $R$2)</f>
        <v>0</v>
      </c>
      <c r="T147" s="6">
        <f t="shared" si="19"/>
        <v>0</v>
      </c>
      <c r="V147" t="e">
        <f t="shared" si="20"/>
        <v>#DIV/0!</v>
      </c>
    </row>
    <row r="148" spans="1:22" hidden="1" outlineLevel="1">
      <c r="A148" t="s">
        <v>223</v>
      </c>
      <c r="B148" t="s">
        <v>224</v>
      </c>
      <c r="C148" s="17">
        <v>0</v>
      </c>
      <c r="D148" s="17">
        <v>0</v>
      </c>
      <c r="E148" s="17">
        <v>0</v>
      </c>
      <c r="F148" s="17"/>
      <c r="G148" s="17">
        <f t="shared" si="17"/>
        <v>0</v>
      </c>
      <c r="H148" s="15">
        <v>1</v>
      </c>
      <c r="J148" s="17">
        <f t="shared" si="18"/>
        <v>0</v>
      </c>
      <c r="L148" s="4">
        <f t="shared" si="21"/>
        <v>0</v>
      </c>
      <c r="N148" s="17">
        <f>+L148*(assessment!$J$279*assessment!$F$3)</f>
        <v>0</v>
      </c>
      <c r="P148" s="7">
        <f>+N148/payroll!F148</f>
        <v>0</v>
      </c>
      <c r="R148" s="17">
        <f>IF(P148&lt;$R$2,N148, +payroll!F148 * $R$2)</f>
        <v>0</v>
      </c>
      <c r="T148" s="6">
        <f t="shared" si="19"/>
        <v>0</v>
      </c>
      <c r="V148" t="e">
        <f t="shared" si="20"/>
        <v>#DIV/0!</v>
      </c>
    </row>
    <row r="149" spans="1:22" hidden="1" outlineLevel="1">
      <c r="A149" t="s">
        <v>518</v>
      </c>
      <c r="B149" t="s">
        <v>516</v>
      </c>
      <c r="C149" s="17">
        <v>0</v>
      </c>
      <c r="D149" s="17">
        <v>0</v>
      </c>
      <c r="E149" s="17">
        <v>0</v>
      </c>
      <c r="F149" s="17"/>
      <c r="G149" s="17">
        <f>IF(SUM(C149:E149)&lt;&gt;0,AVERAGE(C149:E149),0)</f>
        <v>0</v>
      </c>
      <c r="H149" s="15">
        <v>1</v>
      </c>
      <c r="J149" s="17">
        <f>+G149*H149</f>
        <v>0</v>
      </c>
      <c r="L149" s="4">
        <f t="shared" si="21"/>
        <v>0</v>
      </c>
      <c r="N149" s="17">
        <f>+L149*(assessment!$J$279*assessment!$F$3)</f>
        <v>0</v>
      </c>
      <c r="P149" s="7">
        <f>+N149/payroll!F149</f>
        <v>0</v>
      </c>
      <c r="R149" s="17">
        <f>IF(P149&lt;$R$2,N149, +payroll!F149 * $R$2)</f>
        <v>0</v>
      </c>
      <c r="T149" s="6">
        <f>+N149-R149</f>
        <v>0</v>
      </c>
      <c r="V149" t="e">
        <f>+R149/N149</f>
        <v>#DIV/0!</v>
      </c>
    </row>
    <row r="150" spans="1:22" hidden="1" outlineLevel="1">
      <c r="A150" t="s">
        <v>225</v>
      </c>
      <c r="B150" t="s">
        <v>226</v>
      </c>
      <c r="C150" s="17">
        <v>0</v>
      </c>
      <c r="D150" s="17">
        <v>0</v>
      </c>
      <c r="E150" s="17">
        <v>0</v>
      </c>
      <c r="F150" s="17"/>
      <c r="G150" s="17">
        <f t="shared" si="17"/>
        <v>0</v>
      </c>
      <c r="H150" s="15">
        <v>1</v>
      </c>
      <c r="J150" s="17">
        <f t="shared" si="18"/>
        <v>0</v>
      </c>
      <c r="L150" s="4">
        <f t="shared" si="21"/>
        <v>0</v>
      </c>
      <c r="N150" s="17">
        <f>+L150*(assessment!$J$279*assessment!$F$3)</f>
        <v>0</v>
      </c>
      <c r="P150" s="7">
        <f>+N150/payroll!F150</f>
        <v>0</v>
      </c>
      <c r="R150" s="17">
        <f>IF(P150&lt;$R$2,N150, +payroll!F150 * $R$2)</f>
        <v>0</v>
      </c>
      <c r="T150" s="6">
        <f t="shared" si="19"/>
        <v>0</v>
      </c>
      <c r="V150" t="e">
        <f t="shared" si="20"/>
        <v>#DIV/0!</v>
      </c>
    </row>
    <row r="151" spans="1:22" hidden="1" outlineLevel="1">
      <c r="A151" t="s">
        <v>227</v>
      </c>
      <c r="B151" t="s">
        <v>228</v>
      </c>
      <c r="C151" s="17">
        <v>0</v>
      </c>
      <c r="D151" s="17">
        <v>0</v>
      </c>
      <c r="E151" s="17">
        <v>0</v>
      </c>
      <c r="F151" s="17"/>
      <c r="G151" s="17">
        <f t="shared" si="17"/>
        <v>0</v>
      </c>
      <c r="H151" s="15">
        <v>1</v>
      </c>
      <c r="J151" s="17">
        <f t="shared" si="18"/>
        <v>0</v>
      </c>
      <c r="L151" s="4">
        <f t="shared" si="21"/>
        <v>0</v>
      </c>
      <c r="N151" s="17">
        <f>+L151*(assessment!$J$279*assessment!$F$3)</f>
        <v>0</v>
      </c>
      <c r="P151" s="7">
        <f>+N151/payroll!F151</f>
        <v>0</v>
      </c>
      <c r="R151" s="17">
        <f>IF(P151&lt;$R$2,N151, +payroll!F151 * $R$2)</f>
        <v>0</v>
      </c>
      <c r="T151" s="6">
        <f t="shared" si="19"/>
        <v>0</v>
      </c>
      <c r="V151" t="e">
        <f t="shared" si="20"/>
        <v>#DIV/0!</v>
      </c>
    </row>
    <row r="152" spans="1:22" hidden="1" outlineLevel="1">
      <c r="A152" t="s">
        <v>229</v>
      </c>
      <c r="B152" t="s">
        <v>230</v>
      </c>
      <c r="C152" s="17">
        <v>0</v>
      </c>
      <c r="D152" s="17">
        <v>894.45</v>
      </c>
      <c r="E152" s="17">
        <v>0</v>
      </c>
      <c r="F152" s="17"/>
      <c r="G152" s="17">
        <f t="shared" si="17"/>
        <v>298.15000000000003</v>
      </c>
      <c r="H152" s="15">
        <v>1</v>
      </c>
      <c r="J152" s="17">
        <f t="shared" si="18"/>
        <v>298.15000000000003</v>
      </c>
      <c r="L152" s="4">
        <f t="shared" si="21"/>
        <v>6.8733946701472258E-6</v>
      </c>
      <c r="N152" s="17">
        <f>+L152*(assessment!$J$279*assessment!$F$3)</f>
        <v>199.41679903241291</v>
      </c>
      <c r="P152" s="7">
        <f>+N152/payroll!F152</f>
        <v>7.1009748722219231E-5</v>
      </c>
      <c r="R152" s="17">
        <f>IF(P152&lt;$R$2,N152, +payroll!F152 * $R$2)</f>
        <v>199.41679903241291</v>
      </c>
      <c r="T152" s="6">
        <f t="shared" si="19"/>
        <v>0</v>
      </c>
      <c r="V152">
        <f t="shared" si="20"/>
        <v>1</v>
      </c>
    </row>
    <row r="153" spans="1:22" hidden="1" outlineLevel="1">
      <c r="A153" t="s">
        <v>231</v>
      </c>
      <c r="B153" t="s">
        <v>232</v>
      </c>
      <c r="C153" s="17">
        <v>58212.14</v>
      </c>
      <c r="D153" s="17">
        <v>78003.8</v>
      </c>
      <c r="E153" s="17">
        <v>90250.97</v>
      </c>
      <c r="F153" s="17"/>
      <c r="G153" s="17">
        <f t="shared" si="17"/>
        <v>75488.97</v>
      </c>
      <c r="H153" s="15">
        <v>1</v>
      </c>
      <c r="J153" s="17">
        <f t="shared" si="18"/>
        <v>75488.97</v>
      </c>
      <c r="L153" s="4">
        <f t="shared" si="21"/>
        <v>1.7402833609019076E-3</v>
      </c>
      <c r="N153" s="17">
        <f>+L153*(assessment!$J$279*assessment!$F$3)</f>
        <v>50490.587823759328</v>
      </c>
      <c r="P153" s="7">
        <f>+N153/payroll!F153</f>
        <v>3.1207106584408366E-3</v>
      </c>
      <c r="R153" s="17">
        <f>IF(P153&lt;$R$2,N153, +payroll!F153 * $R$2)</f>
        <v>50490.587823759328</v>
      </c>
      <c r="T153" s="6">
        <f t="shared" si="19"/>
        <v>0</v>
      </c>
      <c r="V153">
        <f t="shared" si="20"/>
        <v>1</v>
      </c>
    </row>
    <row r="154" spans="1:22" hidden="1" outlineLevel="1">
      <c r="A154" t="s">
        <v>233</v>
      </c>
      <c r="B154" t="s">
        <v>234</v>
      </c>
      <c r="C154" s="17">
        <v>0</v>
      </c>
      <c r="D154" s="17">
        <v>106.34</v>
      </c>
      <c r="E154" s="17">
        <v>2064.42</v>
      </c>
      <c r="F154" s="17"/>
      <c r="G154" s="17">
        <f t="shared" si="17"/>
        <v>723.5866666666667</v>
      </c>
      <c r="H154" s="15">
        <v>1</v>
      </c>
      <c r="J154" s="17">
        <f t="shared" si="18"/>
        <v>723.5866666666667</v>
      </c>
      <c r="L154" s="4">
        <f t="shared" si="21"/>
        <v>1.6681189797270716E-5</v>
      </c>
      <c r="N154" s="17">
        <f>+L154*(assessment!$J$279*assessment!$F$3)</f>
        <v>483.96893137414128</v>
      </c>
      <c r="P154" s="7">
        <f>+N154/payroll!F154</f>
        <v>1.9640850990778119E-4</v>
      </c>
      <c r="R154" s="17">
        <f>IF(P154&lt;$R$2,N154, +payroll!F154 * $R$2)</f>
        <v>483.96893137414128</v>
      </c>
      <c r="T154" s="6">
        <f t="shared" si="19"/>
        <v>0</v>
      </c>
      <c r="V154">
        <f t="shared" si="20"/>
        <v>1</v>
      </c>
    </row>
    <row r="155" spans="1:22" hidden="1" outlineLevel="1">
      <c r="A155" t="s">
        <v>235</v>
      </c>
      <c r="B155" t="s">
        <v>236</v>
      </c>
      <c r="C155" s="17">
        <v>419</v>
      </c>
      <c r="D155" s="17">
        <v>0</v>
      </c>
      <c r="E155" s="17">
        <v>0</v>
      </c>
      <c r="F155" s="17"/>
      <c r="G155" s="17">
        <f t="shared" si="17"/>
        <v>139.66666666666666</v>
      </c>
      <c r="H155" s="15">
        <v>1</v>
      </c>
      <c r="J155" s="17">
        <f t="shared" si="18"/>
        <v>139.66666666666666</v>
      </c>
      <c r="L155" s="4">
        <f t="shared" si="21"/>
        <v>3.2198025231054692E-6</v>
      </c>
      <c r="N155" s="17">
        <f>+L155*(assessment!$J$279*assessment!$F$3)</f>
        <v>93.415661909084903</v>
      </c>
      <c r="P155" s="7">
        <f>+N155/payroll!F155</f>
        <v>3.1736591538202586E-5</v>
      </c>
      <c r="R155" s="17">
        <f>IF(P155&lt;$R$2,N155, +payroll!F155 * $R$2)</f>
        <v>93.415661909084903</v>
      </c>
      <c r="T155" s="6">
        <f t="shared" si="19"/>
        <v>0</v>
      </c>
      <c r="V155">
        <f t="shared" si="20"/>
        <v>1</v>
      </c>
    </row>
    <row r="156" spans="1:22" hidden="1" outlineLevel="1">
      <c r="A156" t="s">
        <v>237</v>
      </c>
      <c r="B156" t="s">
        <v>238</v>
      </c>
      <c r="C156" s="17">
        <v>0</v>
      </c>
      <c r="D156" s="17">
        <v>138.31</v>
      </c>
      <c r="E156" s="17">
        <v>0</v>
      </c>
      <c r="F156" s="17"/>
      <c r="G156" s="17">
        <f t="shared" si="17"/>
        <v>46.103333333333332</v>
      </c>
      <c r="H156" s="15">
        <v>1</v>
      </c>
      <c r="J156" s="17">
        <f t="shared" si="18"/>
        <v>46.103333333333332</v>
      </c>
      <c r="L156" s="4">
        <f t="shared" si="21"/>
        <v>1.0628422123406144E-6</v>
      </c>
      <c r="N156" s="17">
        <f>+L156*(assessment!$J$279*assessment!$F$3)</f>
        <v>30.836086392948765</v>
      </c>
      <c r="P156" s="7">
        <f>+N156/payroll!F156</f>
        <v>1.4016600780966596E-5</v>
      </c>
      <c r="R156" s="17">
        <f>IF(P156&lt;$R$2,N156, +payroll!F156 * $R$2)</f>
        <v>30.836086392948765</v>
      </c>
      <c r="T156" s="6">
        <f t="shared" si="19"/>
        <v>0</v>
      </c>
      <c r="V156">
        <f t="shared" si="20"/>
        <v>1</v>
      </c>
    </row>
    <row r="157" spans="1:22" hidden="1" outlineLevel="1">
      <c r="A157" t="s">
        <v>239</v>
      </c>
      <c r="B157" t="s">
        <v>240</v>
      </c>
      <c r="C157" s="17">
        <v>0</v>
      </c>
      <c r="D157" s="17">
        <v>0</v>
      </c>
      <c r="E157" s="17">
        <v>0</v>
      </c>
      <c r="F157" s="17"/>
      <c r="G157" s="17">
        <f t="shared" si="17"/>
        <v>0</v>
      </c>
      <c r="H157" s="15">
        <v>1</v>
      </c>
      <c r="J157" s="17">
        <f t="shared" si="18"/>
        <v>0</v>
      </c>
      <c r="L157" s="4">
        <f t="shared" si="21"/>
        <v>0</v>
      </c>
      <c r="N157" s="17">
        <f>+L157*(assessment!$J$279*assessment!$F$3)</f>
        <v>0</v>
      </c>
      <c r="P157" s="7">
        <f>+N157/payroll!F157</f>
        <v>0</v>
      </c>
      <c r="R157" s="17">
        <f>IF(P157&lt;$R$2,N157, +payroll!F157 * $R$2)</f>
        <v>0</v>
      </c>
      <c r="T157" s="6">
        <f t="shared" si="19"/>
        <v>0</v>
      </c>
      <c r="V157" t="e">
        <f t="shared" si="20"/>
        <v>#DIV/0!</v>
      </c>
    </row>
    <row r="158" spans="1:22" hidden="1" outlineLevel="1">
      <c r="A158" t="s">
        <v>241</v>
      </c>
      <c r="B158" t="s">
        <v>242</v>
      </c>
      <c r="C158" s="17">
        <v>0</v>
      </c>
      <c r="D158" s="17">
        <v>0</v>
      </c>
      <c r="E158" s="17">
        <v>0</v>
      </c>
      <c r="F158" s="17"/>
      <c r="G158" s="17">
        <f t="shared" si="17"/>
        <v>0</v>
      </c>
      <c r="H158" s="15">
        <v>1</v>
      </c>
      <c r="J158" s="17">
        <f t="shared" si="18"/>
        <v>0</v>
      </c>
      <c r="L158" s="4">
        <f t="shared" si="21"/>
        <v>0</v>
      </c>
      <c r="N158" s="17">
        <f>+L158*(assessment!$J$279*assessment!$F$3)</f>
        <v>0</v>
      </c>
      <c r="P158" s="7">
        <f>+N158/payroll!F158</f>
        <v>0</v>
      </c>
      <c r="R158" s="17">
        <f>IF(P158&lt;$R$2,N158, +payroll!F158 * $R$2)</f>
        <v>0</v>
      </c>
      <c r="T158" s="6">
        <f t="shared" si="19"/>
        <v>0</v>
      </c>
      <c r="V158" t="e">
        <f t="shared" si="20"/>
        <v>#DIV/0!</v>
      </c>
    </row>
    <row r="159" spans="1:22" hidden="1" outlineLevel="1">
      <c r="A159" t="s">
        <v>243</v>
      </c>
      <c r="B159" t="s">
        <v>244</v>
      </c>
      <c r="C159" s="17">
        <v>9159.5400000000009</v>
      </c>
      <c r="D159" s="17">
        <v>647</v>
      </c>
      <c r="E159" s="17">
        <v>407.84</v>
      </c>
      <c r="F159" s="17"/>
      <c r="G159" s="17">
        <f t="shared" si="17"/>
        <v>3404.7933333333335</v>
      </c>
      <c r="H159" s="15">
        <v>1</v>
      </c>
      <c r="J159" s="17">
        <f t="shared" si="18"/>
        <v>3404.7933333333335</v>
      </c>
      <c r="L159" s="4">
        <f t="shared" si="21"/>
        <v>7.8492330539279344E-5</v>
      </c>
      <c r="N159" s="17">
        <f>+L159*(assessment!$J$279*assessment!$F$3)</f>
        <v>2277.2865601215244</v>
      </c>
      <c r="P159" s="7">
        <f>+N159/payroll!F159</f>
        <v>5.8259061639304513E-4</v>
      </c>
      <c r="R159" s="17">
        <f>IF(P159&lt;$R$2,N159, +payroll!F159 * $R$2)</f>
        <v>2277.2865601215244</v>
      </c>
      <c r="T159" s="6">
        <f t="shared" si="19"/>
        <v>0</v>
      </c>
      <c r="V159">
        <f t="shared" si="20"/>
        <v>1</v>
      </c>
    </row>
    <row r="160" spans="1:22" hidden="1" outlineLevel="1">
      <c r="A160" t="s">
        <v>245</v>
      </c>
      <c r="B160" t="s">
        <v>246</v>
      </c>
      <c r="C160" s="17">
        <v>6032.97</v>
      </c>
      <c r="D160" s="17">
        <v>1665.11</v>
      </c>
      <c r="E160" s="17">
        <v>2694.86</v>
      </c>
      <c r="F160" s="17"/>
      <c r="G160" s="17">
        <f t="shared" si="17"/>
        <v>3464.3133333333335</v>
      </c>
      <c r="H160" s="15">
        <v>1</v>
      </c>
      <c r="J160" s="17">
        <f t="shared" si="18"/>
        <v>3464.3133333333335</v>
      </c>
      <c r="L160" s="4">
        <f t="shared" si="21"/>
        <v>7.9864473590653367E-5</v>
      </c>
      <c r="N160" s="17">
        <f>+L160*(assessment!$J$279*assessment!$F$3)</f>
        <v>2317.0963467336633</v>
      </c>
      <c r="P160" s="7">
        <f>+N160/payroll!F160</f>
        <v>4.0028335726141265E-4</v>
      </c>
      <c r="R160" s="17">
        <f>IF(P160&lt;$R$2,N160, +payroll!F160 * $R$2)</f>
        <v>2317.0963467336633</v>
      </c>
      <c r="T160" s="6">
        <f t="shared" si="19"/>
        <v>0</v>
      </c>
      <c r="V160">
        <f t="shared" si="20"/>
        <v>1</v>
      </c>
    </row>
    <row r="161" spans="1:22" hidden="1" outlineLevel="1">
      <c r="A161" t="s">
        <v>247</v>
      </c>
      <c r="B161" t="s">
        <v>248</v>
      </c>
      <c r="C161" s="17">
        <v>0</v>
      </c>
      <c r="D161" s="17">
        <v>0</v>
      </c>
      <c r="E161" s="17">
        <v>0</v>
      </c>
      <c r="F161" s="17"/>
      <c r="G161" s="17">
        <f t="shared" si="17"/>
        <v>0</v>
      </c>
      <c r="H161" s="15">
        <v>1</v>
      </c>
      <c r="J161" s="17">
        <f t="shared" si="18"/>
        <v>0</v>
      </c>
      <c r="L161" s="4">
        <f t="shared" si="21"/>
        <v>0</v>
      </c>
      <c r="N161" s="17">
        <f>+L161*(assessment!$J$279*assessment!$F$3)</f>
        <v>0</v>
      </c>
      <c r="P161" s="7">
        <f>+N161/payroll!F161</f>
        <v>0</v>
      </c>
      <c r="R161" s="17">
        <f>IF(P161&lt;$R$2,N161, +payroll!F161 * $R$2)</f>
        <v>0</v>
      </c>
      <c r="T161" s="6">
        <f t="shared" si="19"/>
        <v>0</v>
      </c>
      <c r="V161" t="e">
        <f t="shared" si="20"/>
        <v>#DIV/0!</v>
      </c>
    </row>
    <row r="162" spans="1:22" hidden="1" outlineLevel="1">
      <c r="A162" t="s">
        <v>249</v>
      </c>
      <c r="B162" t="s">
        <v>250</v>
      </c>
      <c r="C162" s="17">
        <v>0</v>
      </c>
      <c r="D162" s="17">
        <v>0</v>
      </c>
      <c r="E162" s="17">
        <v>0</v>
      </c>
      <c r="F162" s="17"/>
      <c r="G162" s="17">
        <f t="shared" si="17"/>
        <v>0</v>
      </c>
      <c r="H162" s="15">
        <v>1</v>
      </c>
      <c r="J162" s="17">
        <f t="shared" si="18"/>
        <v>0</v>
      </c>
      <c r="L162" s="4">
        <f t="shared" si="21"/>
        <v>0</v>
      </c>
      <c r="N162" s="17">
        <f>+L162*(assessment!$J$279*assessment!$F$3)</f>
        <v>0</v>
      </c>
      <c r="P162" s="7">
        <f>+N162/payroll!F162</f>
        <v>0</v>
      </c>
      <c r="R162" s="17">
        <f>IF(P162&lt;$R$2,N162, +payroll!F162 * $R$2)</f>
        <v>0</v>
      </c>
      <c r="T162" s="6">
        <f t="shared" si="19"/>
        <v>0</v>
      </c>
      <c r="V162" t="e">
        <f t="shared" si="20"/>
        <v>#DIV/0!</v>
      </c>
    </row>
    <row r="163" spans="1:22" hidden="1" outlineLevel="1">
      <c r="A163" t="s">
        <v>251</v>
      </c>
      <c r="B163" t="s">
        <v>252</v>
      </c>
      <c r="C163" s="17">
        <v>0</v>
      </c>
      <c r="D163" s="17">
        <v>0</v>
      </c>
      <c r="E163" s="17">
        <v>0</v>
      </c>
      <c r="F163" s="17"/>
      <c r="G163" s="17">
        <f t="shared" si="17"/>
        <v>0</v>
      </c>
      <c r="H163" s="15">
        <v>1</v>
      </c>
      <c r="J163" s="17">
        <f t="shared" si="18"/>
        <v>0</v>
      </c>
      <c r="L163" s="4">
        <f t="shared" si="21"/>
        <v>0</v>
      </c>
      <c r="N163" s="17">
        <f>+L163*(assessment!$J$279*assessment!$F$3)</f>
        <v>0</v>
      </c>
      <c r="P163" s="7">
        <f>+N163/payroll!F163</f>
        <v>0</v>
      </c>
      <c r="R163" s="17">
        <f>IF(P163&lt;$R$2,N163, +payroll!F163 * $R$2)</f>
        <v>0</v>
      </c>
      <c r="T163" s="6">
        <f t="shared" si="19"/>
        <v>0</v>
      </c>
      <c r="V163" t="e">
        <f t="shared" si="20"/>
        <v>#DIV/0!</v>
      </c>
    </row>
    <row r="164" spans="1:22" hidden="1" outlineLevel="1">
      <c r="A164" t="s">
        <v>253</v>
      </c>
      <c r="B164" t="s">
        <v>254</v>
      </c>
      <c r="C164" s="17">
        <v>9020.32</v>
      </c>
      <c r="D164" s="17">
        <v>62412.86</v>
      </c>
      <c r="E164" s="17">
        <v>4285</v>
      </c>
      <c r="F164" s="17"/>
      <c r="G164" s="17">
        <f t="shared" si="17"/>
        <v>25239.39333333333</v>
      </c>
      <c r="H164" s="15">
        <v>1</v>
      </c>
      <c r="J164" s="17">
        <f t="shared" si="18"/>
        <v>25239.39333333333</v>
      </c>
      <c r="L164" s="4">
        <f t="shared" si="21"/>
        <v>5.8185581625048706E-4</v>
      </c>
      <c r="N164" s="17">
        <f>+L164*(assessment!$J$279*assessment!$F$3)</f>
        <v>16881.298098451633</v>
      </c>
      <c r="P164" s="7">
        <f>+N164/payroll!F164</f>
        <v>3.6073843275744337E-3</v>
      </c>
      <c r="R164" s="17">
        <f>IF(P164&lt;$R$2,N164, +payroll!F164 * $R$2)</f>
        <v>16881.298098451633</v>
      </c>
      <c r="T164" s="6">
        <f t="shared" si="19"/>
        <v>0</v>
      </c>
      <c r="V164">
        <f t="shared" si="20"/>
        <v>1</v>
      </c>
    </row>
    <row r="165" spans="1:22" hidden="1" outlineLevel="1">
      <c r="A165" t="s">
        <v>255</v>
      </c>
      <c r="B165" t="s">
        <v>256</v>
      </c>
      <c r="C165" s="17">
        <v>0</v>
      </c>
      <c r="D165" s="17">
        <v>0</v>
      </c>
      <c r="E165" s="17">
        <v>0</v>
      </c>
      <c r="F165" s="17"/>
      <c r="G165" s="17">
        <f t="shared" si="17"/>
        <v>0</v>
      </c>
      <c r="H165" s="15">
        <v>1</v>
      </c>
      <c r="J165" s="17">
        <f t="shared" si="18"/>
        <v>0</v>
      </c>
      <c r="L165" s="4">
        <f t="shared" si="21"/>
        <v>0</v>
      </c>
      <c r="N165" s="17">
        <f>+L165*(assessment!$J$279*assessment!$F$3)</f>
        <v>0</v>
      </c>
      <c r="P165" s="7">
        <f>+N165/payroll!F165</f>
        <v>0</v>
      </c>
      <c r="R165" s="17">
        <f>IF(P165&lt;$R$2,N165, +payroll!F165 * $R$2)</f>
        <v>0</v>
      </c>
      <c r="T165" s="6">
        <f t="shared" si="19"/>
        <v>0</v>
      </c>
      <c r="V165" t="e">
        <f t="shared" si="20"/>
        <v>#DIV/0!</v>
      </c>
    </row>
    <row r="166" spans="1:22" hidden="1" outlineLevel="1">
      <c r="A166" t="s">
        <v>257</v>
      </c>
      <c r="B166" t="s">
        <v>258</v>
      </c>
      <c r="C166" s="17">
        <v>0</v>
      </c>
      <c r="D166" s="17">
        <v>0</v>
      </c>
      <c r="E166" s="17">
        <v>0</v>
      </c>
      <c r="F166" s="17"/>
      <c r="G166" s="17">
        <f t="shared" si="17"/>
        <v>0</v>
      </c>
      <c r="H166" s="15">
        <v>1</v>
      </c>
      <c r="J166" s="17">
        <f t="shared" si="18"/>
        <v>0</v>
      </c>
      <c r="L166" s="4">
        <f t="shared" si="21"/>
        <v>0</v>
      </c>
      <c r="N166" s="17">
        <f>+L166*(assessment!$J$279*assessment!$F$3)</f>
        <v>0</v>
      </c>
      <c r="P166" s="7">
        <f>+N166/payroll!F166</f>
        <v>0</v>
      </c>
      <c r="R166" s="17">
        <f>IF(P166&lt;$R$2,N166, +payroll!F166 * $R$2)</f>
        <v>0</v>
      </c>
      <c r="T166" s="6">
        <f t="shared" si="19"/>
        <v>0</v>
      </c>
      <c r="V166" t="e">
        <f t="shared" si="20"/>
        <v>#DIV/0!</v>
      </c>
    </row>
    <row r="167" spans="1:22" hidden="1" outlineLevel="1">
      <c r="A167" t="s">
        <v>259</v>
      </c>
      <c r="B167" t="s">
        <v>260</v>
      </c>
      <c r="C167" s="17">
        <v>0</v>
      </c>
      <c r="D167" s="17">
        <v>0</v>
      </c>
      <c r="E167" s="17">
        <v>33871.910000000003</v>
      </c>
      <c r="F167" s="17"/>
      <c r="G167" s="17">
        <f t="shared" si="17"/>
        <v>11290.636666666667</v>
      </c>
      <c r="H167" s="15">
        <v>1</v>
      </c>
      <c r="J167" s="17">
        <f t="shared" si="18"/>
        <v>11290.636666666667</v>
      </c>
      <c r="L167" s="4">
        <f t="shared" si="21"/>
        <v>2.602884517432014E-4</v>
      </c>
      <c r="N167" s="17">
        <f>+L167*(assessment!$J$279*assessment!$F$3)</f>
        <v>7551.7109612767354</v>
      </c>
      <c r="P167" s="7">
        <f>+N167/payroll!F167</f>
        <v>1.5662130552821535E-2</v>
      </c>
      <c r="R167" s="17">
        <f>IF(P167&lt;$R$2,N167, +payroll!F167 * $R$2)</f>
        <v>7551.7109612767354</v>
      </c>
      <c r="T167" s="6">
        <f t="shared" si="19"/>
        <v>0</v>
      </c>
      <c r="V167">
        <f t="shared" si="20"/>
        <v>1</v>
      </c>
    </row>
    <row r="168" spans="1:22" hidden="1" outlineLevel="1">
      <c r="A168" t="s">
        <v>509</v>
      </c>
      <c r="B168" t="s">
        <v>510</v>
      </c>
      <c r="C168" s="17">
        <v>0</v>
      </c>
      <c r="D168" s="17">
        <v>0</v>
      </c>
      <c r="E168" s="17">
        <v>0</v>
      </c>
      <c r="F168" s="17"/>
      <c r="G168" s="17">
        <f>IF(SUM(C168:E168)&lt;&gt;0,AVERAGE(C168:E168),0)</f>
        <v>0</v>
      </c>
      <c r="H168" s="15">
        <v>1</v>
      </c>
      <c r="J168" s="17">
        <f>+G168*H168</f>
        <v>0</v>
      </c>
      <c r="L168" s="4">
        <f t="shared" si="21"/>
        <v>0</v>
      </c>
      <c r="N168" s="17">
        <f>+L168*(assessment!$J$279*assessment!$F$3)</f>
        <v>0</v>
      </c>
      <c r="P168" s="7">
        <f>+N168/payroll!F168</f>
        <v>0</v>
      </c>
      <c r="R168" s="17">
        <f>IF(P168&lt;$R$2,N168, +payroll!F168 * $R$2)</f>
        <v>0</v>
      </c>
      <c r="T168" s="6">
        <f>+N168-R168</f>
        <v>0</v>
      </c>
      <c r="V168" t="e">
        <f t="shared" si="20"/>
        <v>#DIV/0!</v>
      </c>
    </row>
    <row r="169" spans="1:22" hidden="1" outlineLevel="1">
      <c r="A169" t="s">
        <v>261</v>
      </c>
      <c r="B169" t="s">
        <v>262</v>
      </c>
      <c r="C169" s="17">
        <v>656.94</v>
      </c>
      <c r="D169" s="17">
        <v>14246.98</v>
      </c>
      <c r="E169" s="17">
        <v>4546.01</v>
      </c>
      <c r="F169" s="17"/>
      <c r="G169" s="17">
        <f t="shared" si="17"/>
        <v>6483.31</v>
      </c>
      <c r="H169" s="15">
        <v>1</v>
      </c>
      <c r="J169" s="17">
        <f t="shared" si="18"/>
        <v>6483.31</v>
      </c>
      <c r="L169" s="4">
        <f t="shared" si="21"/>
        <v>1.4946284889791114E-4</v>
      </c>
      <c r="N169" s="17">
        <f>+L169*(assessment!$J$279*assessment!$F$3)</f>
        <v>4336.3438783660331</v>
      </c>
      <c r="P169" s="7">
        <f>+N169/payroll!F169</f>
        <v>1.5917590086082613E-4</v>
      </c>
      <c r="R169" s="17">
        <f>IF(P169&lt;$R$2,N169, +payroll!F169 * $R$2)</f>
        <v>4336.3438783660331</v>
      </c>
      <c r="T169" s="6">
        <f t="shared" si="19"/>
        <v>0</v>
      </c>
      <c r="V169">
        <f t="shared" si="20"/>
        <v>1</v>
      </c>
    </row>
    <row r="170" spans="1:22" hidden="1" outlineLevel="1">
      <c r="A170" t="s">
        <v>263</v>
      </c>
      <c r="B170" t="s">
        <v>264</v>
      </c>
      <c r="C170" s="17">
        <v>0</v>
      </c>
      <c r="D170" s="17">
        <v>0</v>
      </c>
      <c r="E170" s="17">
        <v>0</v>
      </c>
      <c r="F170" s="17"/>
      <c r="G170" s="17">
        <f t="shared" si="17"/>
        <v>0</v>
      </c>
      <c r="H170" s="15">
        <v>1</v>
      </c>
      <c r="J170" s="17">
        <f t="shared" si="18"/>
        <v>0</v>
      </c>
      <c r="L170" s="4">
        <f t="shared" ref="L170:L201" si="22">+J170/$J$269</f>
        <v>0</v>
      </c>
      <c r="N170" s="17">
        <f>+L170*(assessment!$J$279*assessment!$F$3)</f>
        <v>0</v>
      </c>
      <c r="P170" s="7">
        <f>+N170/payroll!F170</f>
        <v>0</v>
      </c>
      <c r="R170" s="17">
        <f>IF(P170&lt;$R$2,N170, +payroll!F170 * $R$2)</f>
        <v>0</v>
      </c>
      <c r="T170" s="6">
        <f t="shared" si="19"/>
        <v>0</v>
      </c>
      <c r="V170" t="e">
        <f t="shared" si="20"/>
        <v>#DIV/0!</v>
      </c>
    </row>
    <row r="171" spans="1:22" hidden="1" outlineLevel="1">
      <c r="A171" t="s">
        <v>265</v>
      </c>
      <c r="B171" t="s">
        <v>266</v>
      </c>
      <c r="C171" s="17">
        <v>0</v>
      </c>
      <c r="D171" s="17">
        <v>0</v>
      </c>
      <c r="E171" s="17">
        <v>0</v>
      </c>
      <c r="F171" s="17"/>
      <c r="G171" s="17">
        <f t="shared" ref="G171:G202" si="23">IF(SUM(C171:E171)&lt;&gt;0,AVERAGE(C171:E171),0)</f>
        <v>0</v>
      </c>
      <c r="H171" s="15">
        <v>1</v>
      </c>
      <c r="J171" s="17">
        <f t="shared" ref="J171:J234" si="24">+G171*H171</f>
        <v>0</v>
      </c>
      <c r="L171" s="4">
        <f t="shared" si="22"/>
        <v>0</v>
      </c>
      <c r="N171" s="17">
        <f>+L171*(assessment!$J$279*assessment!$F$3)</f>
        <v>0</v>
      </c>
      <c r="P171" s="7">
        <f>+N171/payroll!F171</f>
        <v>0</v>
      </c>
      <c r="R171" s="17">
        <f>IF(P171&lt;$R$2,N171, +payroll!F171 * $R$2)</f>
        <v>0</v>
      </c>
      <c r="T171" s="6">
        <f t="shared" ref="T171:T234" si="25">+N171-R171</f>
        <v>0</v>
      </c>
      <c r="V171" t="e">
        <f t="shared" ref="V171:V234" si="26">+R171/N171</f>
        <v>#DIV/0!</v>
      </c>
    </row>
    <row r="172" spans="1:22" hidden="1" outlineLevel="1">
      <c r="A172" t="s">
        <v>267</v>
      </c>
      <c r="B172" t="s">
        <v>268</v>
      </c>
      <c r="C172" s="17">
        <v>228</v>
      </c>
      <c r="D172" s="17">
        <v>0</v>
      </c>
      <c r="E172" s="17">
        <v>0</v>
      </c>
      <c r="F172" s="17"/>
      <c r="G172" s="17">
        <f t="shared" si="23"/>
        <v>76</v>
      </c>
      <c r="H172" s="15">
        <v>1</v>
      </c>
      <c r="J172" s="17">
        <f t="shared" si="24"/>
        <v>76</v>
      </c>
      <c r="L172" s="4">
        <f t="shared" si="22"/>
        <v>1.7520643801146708E-6</v>
      </c>
      <c r="N172" s="17">
        <f>+L172*(assessment!$J$279*assessment!$F$3)</f>
        <v>50.832388819263386</v>
      </c>
      <c r="P172" s="7">
        <f>+N172/payroll!F172</f>
        <v>1.5586465725422067E-5</v>
      </c>
      <c r="R172" s="17">
        <f>IF(P172&lt;$R$2,N172, +payroll!F172 * $R$2)</f>
        <v>50.832388819263386</v>
      </c>
      <c r="T172" s="6">
        <f t="shared" si="25"/>
        <v>0</v>
      </c>
      <c r="V172">
        <f t="shared" si="26"/>
        <v>1</v>
      </c>
    </row>
    <row r="173" spans="1:22" hidden="1" outlineLevel="1">
      <c r="A173" t="s">
        <v>269</v>
      </c>
      <c r="B173" t="s">
        <v>270</v>
      </c>
      <c r="C173" s="17">
        <v>0</v>
      </c>
      <c r="D173" s="17">
        <v>0</v>
      </c>
      <c r="E173" s="17">
        <v>0</v>
      </c>
      <c r="F173" s="17"/>
      <c r="G173" s="17">
        <f t="shared" si="23"/>
        <v>0</v>
      </c>
      <c r="H173" s="15">
        <v>1</v>
      </c>
      <c r="J173" s="17">
        <f t="shared" si="24"/>
        <v>0</v>
      </c>
      <c r="L173" s="4">
        <f t="shared" si="22"/>
        <v>0</v>
      </c>
      <c r="N173" s="17">
        <f>+L173*(assessment!$J$279*assessment!$F$3)</f>
        <v>0</v>
      </c>
      <c r="P173" s="7">
        <f>+N173/payroll!F173</f>
        <v>0</v>
      </c>
      <c r="R173" s="17">
        <f>IF(P173&lt;$R$2,N173, +payroll!F173 * $R$2)</f>
        <v>0</v>
      </c>
      <c r="T173" s="6">
        <f t="shared" si="25"/>
        <v>0</v>
      </c>
      <c r="V173" t="e">
        <f t="shared" si="26"/>
        <v>#DIV/0!</v>
      </c>
    </row>
    <row r="174" spans="1:22" hidden="1" outlineLevel="1">
      <c r="A174" t="s">
        <v>271</v>
      </c>
      <c r="B174" t="s">
        <v>272</v>
      </c>
      <c r="C174" s="17">
        <v>0</v>
      </c>
      <c r="D174" s="17">
        <v>0</v>
      </c>
      <c r="E174" s="17">
        <v>0</v>
      </c>
      <c r="F174" s="17"/>
      <c r="G174" s="17">
        <f t="shared" si="23"/>
        <v>0</v>
      </c>
      <c r="H174" s="15">
        <v>1</v>
      </c>
      <c r="J174" s="17">
        <f t="shared" si="24"/>
        <v>0</v>
      </c>
      <c r="L174" s="4">
        <f t="shared" si="22"/>
        <v>0</v>
      </c>
      <c r="N174" s="17">
        <f>+L174*(assessment!$J$279*assessment!$F$3)</f>
        <v>0</v>
      </c>
      <c r="P174" s="7">
        <f>+N174/payroll!F174</f>
        <v>0</v>
      </c>
      <c r="R174" s="17">
        <f>IF(P174&lt;$R$2,N174, +payroll!F174 * $R$2)</f>
        <v>0</v>
      </c>
      <c r="T174" s="6">
        <f t="shared" si="25"/>
        <v>0</v>
      </c>
      <c r="V174" t="e">
        <f t="shared" si="26"/>
        <v>#DIV/0!</v>
      </c>
    </row>
    <row r="175" spans="1:22" hidden="1" outlineLevel="1">
      <c r="A175" t="s">
        <v>273</v>
      </c>
      <c r="B175" t="s">
        <v>274</v>
      </c>
      <c r="C175" s="17">
        <v>0</v>
      </c>
      <c r="D175" s="17">
        <v>0</v>
      </c>
      <c r="E175" s="17">
        <v>0</v>
      </c>
      <c r="F175" s="17"/>
      <c r="G175" s="17">
        <f t="shared" si="23"/>
        <v>0</v>
      </c>
      <c r="H175" s="15">
        <v>1</v>
      </c>
      <c r="J175" s="17">
        <f t="shared" si="24"/>
        <v>0</v>
      </c>
      <c r="L175" s="4">
        <f t="shared" si="22"/>
        <v>0</v>
      </c>
      <c r="N175" s="17">
        <f>+L175*(assessment!$J$279*assessment!$F$3)</f>
        <v>0</v>
      </c>
      <c r="P175" s="7">
        <f>+N175/payroll!F175</f>
        <v>0</v>
      </c>
      <c r="R175" s="17">
        <f>IF(P175&lt;$R$2,N175, +payroll!F175 * $R$2)</f>
        <v>0</v>
      </c>
      <c r="T175" s="6">
        <f t="shared" si="25"/>
        <v>0</v>
      </c>
      <c r="V175" t="e">
        <f t="shared" si="26"/>
        <v>#DIV/0!</v>
      </c>
    </row>
    <row r="176" spans="1:22" hidden="1" outlineLevel="1">
      <c r="A176" t="s">
        <v>275</v>
      </c>
      <c r="B176" t="s">
        <v>276</v>
      </c>
      <c r="C176" s="17">
        <v>32387.87</v>
      </c>
      <c r="D176" s="17">
        <v>31425.919999999998</v>
      </c>
      <c r="E176" s="17">
        <v>55753.11</v>
      </c>
      <c r="F176" s="17"/>
      <c r="G176" s="17">
        <f t="shared" si="23"/>
        <v>39855.633333333331</v>
      </c>
      <c r="H176" s="15">
        <v>1</v>
      </c>
      <c r="J176" s="17">
        <f t="shared" si="24"/>
        <v>39855.633333333331</v>
      </c>
      <c r="L176" s="4">
        <f t="shared" si="22"/>
        <v>9.1881099355584572E-4</v>
      </c>
      <c r="N176" s="17">
        <f>+L176*(assessment!$J$279*assessment!$F$3)</f>
        <v>26657.329608394663</v>
      </c>
      <c r="P176" s="7">
        <f>+N176/payroll!F176</f>
        <v>2.47306469483481E-3</v>
      </c>
      <c r="R176" s="17">
        <f>IF(P176&lt;$R$2,N176, +payroll!F176 * $R$2)</f>
        <v>26657.329608394663</v>
      </c>
      <c r="T176" s="6">
        <f t="shared" si="25"/>
        <v>0</v>
      </c>
      <c r="V176">
        <f t="shared" si="26"/>
        <v>1</v>
      </c>
    </row>
    <row r="177" spans="1:22" hidden="1" outlineLevel="1">
      <c r="A177" t="s">
        <v>277</v>
      </c>
      <c r="B177" t="s">
        <v>278</v>
      </c>
      <c r="C177" s="17">
        <v>0</v>
      </c>
      <c r="D177" s="17">
        <v>0</v>
      </c>
      <c r="E177" s="17">
        <v>0</v>
      </c>
      <c r="F177" s="17"/>
      <c r="G177" s="17">
        <f t="shared" si="23"/>
        <v>0</v>
      </c>
      <c r="H177" s="15">
        <v>1</v>
      </c>
      <c r="J177" s="17">
        <f t="shared" si="24"/>
        <v>0</v>
      </c>
      <c r="L177" s="4">
        <f t="shared" si="22"/>
        <v>0</v>
      </c>
      <c r="N177" s="17">
        <f>+L177*(assessment!$J$279*assessment!$F$3)</f>
        <v>0</v>
      </c>
      <c r="P177" s="7">
        <f>+N177/payroll!F177</f>
        <v>0</v>
      </c>
      <c r="R177" s="17">
        <f>IF(P177&lt;$R$2,N177, +payroll!F177 * $R$2)</f>
        <v>0</v>
      </c>
      <c r="T177" s="6">
        <f t="shared" si="25"/>
        <v>0</v>
      </c>
      <c r="V177" t="e">
        <f t="shared" si="26"/>
        <v>#DIV/0!</v>
      </c>
    </row>
    <row r="178" spans="1:22" hidden="1" outlineLevel="1">
      <c r="A178" t="s">
        <v>279</v>
      </c>
      <c r="B178" t="s">
        <v>280</v>
      </c>
      <c r="C178" s="17">
        <v>0</v>
      </c>
      <c r="D178" s="17">
        <v>0</v>
      </c>
      <c r="E178" s="17">
        <v>0</v>
      </c>
      <c r="F178" s="17"/>
      <c r="G178" s="17">
        <f t="shared" si="23"/>
        <v>0</v>
      </c>
      <c r="H178" s="15">
        <v>1</v>
      </c>
      <c r="J178" s="17">
        <f t="shared" si="24"/>
        <v>0</v>
      </c>
      <c r="L178" s="4">
        <f t="shared" si="22"/>
        <v>0</v>
      </c>
      <c r="N178" s="17">
        <f>+L178*(assessment!$J$279*assessment!$F$3)</f>
        <v>0</v>
      </c>
      <c r="P178" s="7">
        <f>+N178/payroll!F178</f>
        <v>0</v>
      </c>
      <c r="R178" s="17">
        <f>IF(P178&lt;$R$2,N178, +payroll!F178 * $R$2)</f>
        <v>0</v>
      </c>
      <c r="T178" s="6">
        <f t="shared" si="25"/>
        <v>0</v>
      </c>
      <c r="V178" t="e">
        <f t="shared" si="26"/>
        <v>#DIV/0!</v>
      </c>
    </row>
    <row r="179" spans="1:22" hidden="1" outlineLevel="1">
      <c r="A179" t="s">
        <v>281</v>
      </c>
      <c r="B179" t="s">
        <v>282</v>
      </c>
      <c r="C179" s="17">
        <v>0</v>
      </c>
      <c r="D179" s="17">
        <v>0</v>
      </c>
      <c r="E179" s="17">
        <v>0</v>
      </c>
      <c r="F179" s="17"/>
      <c r="G179" s="17">
        <f t="shared" si="23"/>
        <v>0</v>
      </c>
      <c r="H179" s="15">
        <v>1</v>
      </c>
      <c r="J179" s="17">
        <f t="shared" si="24"/>
        <v>0</v>
      </c>
      <c r="L179" s="4">
        <f t="shared" si="22"/>
        <v>0</v>
      </c>
      <c r="N179" s="17">
        <f>+L179*(assessment!$J$279*assessment!$F$3)</f>
        <v>0</v>
      </c>
      <c r="P179" s="7">
        <f>+N179/payroll!F179</f>
        <v>0</v>
      </c>
      <c r="R179" s="17">
        <f>IF(P179&lt;$R$2,N179, +payroll!F179 * $R$2)</f>
        <v>0</v>
      </c>
      <c r="T179" s="6">
        <f t="shared" si="25"/>
        <v>0</v>
      </c>
      <c r="V179" t="e">
        <f t="shared" si="26"/>
        <v>#DIV/0!</v>
      </c>
    </row>
    <row r="180" spans="1:22" hidden="1" outlineLevel="1">
      <c r="A180" t="s">
        <v>283</v>
      </c>
      <c r="B180" t="s">
        <v>284</v>
      </c>
      <c r="C180" s="17">
        <v>0</v>
      </c>
      <c r="D180" s="17">
        <v>0</v>
      </c>
      <c r="E180" s="17">
        <v>0</v>
      </c>
      <c r="F180" s="17"/>
      <c r="G180" s="17">
        <f t="shared" si="23"/>
        <v>0</v>
      </c>
      <c r="H180" s="15">
        <v>1</v>
      </c>
      <c r="J180" s="17">
        <f t="shared" si="24"/>
        <v>0</v>
      </c>
      <c r="L180" s="4">
        <f t="shared" si="22"/>
        <v>0</v>
      </c>
      <c r="N180" s="17">
        <f>+L180*(assessment!$J$279*assessment!$F$3)</f>
        <v>0</v>
      </c>
      <c r="P180" s="7">
        <f>+N180/payroll!F180</f>
        <v>0</v>
      </c>
      <c r="R180" s="17">
        <f>IF(P180&lt;$R$2,N180, +payroll!F180 * $R$2)</f>
        <v>0</v>
      </c>
      <c r="T180" s="6">
        <f t="shared" si="25"/>
        <v>0</v>
      </c>
      <c r="V180" t="e">
        <f t="shared" si="26"/>
        <v>#DIV/0!</v>
      </c>
    </row>
    <row r="181" spans="1:22" hidden="1" outlineLevel="1">
      <c r="A181" t="s">
        <v>285</v>
      </c>
      <c r="B181" t="s">
        <v>286</v>
      </c>
      <c r="C181" s="17">
        <v>0</v>
      </c>
      <c r="D181" s="17">
        <v>0</v>
      </c>
      <c r="E181" s="17">
        <v>0</v>
      </c>
      <c r="F181" s="17"/>
      <c r="G181" s="17">
        <f t="shared" si="23"/>
        <v>0</v>
      </c>
      <c r="H181" s="15">
        <v>1</v>
      </c>
      <c r="J181" s="17">
        <f t="shared" si="24"/>
        <v>0</v>
      </c>
      <c r="L181" s="4">
        <f t="shared" si="22"/>
        <v>0</v>
      </c>
      <c r="N181" s="17">
        <f>+L181*(assessment!$J$279*assessment!$F$3)</f>
        <v>0</v>
      </c>
      <c r="P181" s="7">
        <f>+N181/payroll!F181</f>
        <v>0</v>
      </c>
      <c r="R181" s="17">
        <f>IF(P181&lt;$R$2,N181, +payroll!F181 * $R$2)</f>
        <v>0</v>
      </c>
      <c r="T181" s="6">
        <f t="shared" si="25"/>
        <v>0</v>
      </c>
      <c r="V181" t="e">
        <f t="shared" si="26"/>
        <v>#DIV/0!</v>
      </c>
    </row>
    <row r="182" spans="1:22" hidden="1" outlineLevel="1">
      <c r="A182" t="s">
        <v>287</v>
      </c>
      <c r="B182" t="s">
        <v>288</v>
      </c>
      <c r="C182" s="17">
        <v>0</v>
      </c>
      <c r="D182" s="17">
        <v>0</v>
      </c>
      <c r="E182" s="17">
        <v>0</v>
      </c>
      <c r="F182" s="17"/>
      <c r="G182" s="17">
        <f t="shared" si="23"/>
        <v>0</v>
      </c>
      <c r="H182" s="15">
        <v>1</v>
      </c>
      <c r="J182" s="17">
        <f t="shared" si="24"/>
        <v>0</v>
      </c>
      <c r="L182" s="4">
        <f t="shared" si="22"/>
        <v>0</v>
      </c>
      <c r="N182" s="17">
        <f>+L182*(assessment!$J$279*assessment!$F$3)</f>
        <v>0</v>
      </c>
      <c r="P182" s="7">
        <f>+N182/payroll!F182</f>
        <v>0</v>
      </c>
      <c r="R182" s="17">
        <f>IF(P182&lt;$R$2,N182, +payroll!F182 * $R$2)</f>
        <v>0</v>
      </c>
      <c r="T182" s="6">
        <f t="shared" si="25"/>
        <v>0</v>
      </c>
      <c r="V182" t="e">
        <f t="shared" si="26"/>
        <v>#DIV/0!</v>
      </c>
    </row>
    <row r="183" spans="1:22" hidden="1" outlineLevel="1">
      <c r="A183" t="s">
        <v>289</v>
      </c>
      <c r="B183" t="s">
        <v>290</v>
      </c>
      <c r="C183" s="17">
        <v>44636.15</v>
      </c>
      <c r="D183" s="17">
        <v>42308.93</v>
      </c>
      <c r="E183" s="17">
        <v>17495.64</v>
      </c>
      <c r="F183" s="17"/>
      <c r="G183" s="17">
        <f t="shared" si="23"/>
        <v>34813.573333333334</v>
      </c>
      <c r="H183" s="15">
        <v>1</v>
      </c>
      <c r="J183" s="17">
        <f t="shared" si="24"/>
        <v>34813.573333333334</v>
      </c>
      <c r="L183" s="4">
        <f t="shared" si="22"/>
        <v>8.0257397081372769E-4</v>
      </c>
      <c r="N183" s="17">
        <f>+L183*(assessment!$J$279*assessment!$F$3)</f>
        <v>23284.961787736047</v>
      </c>
      <c r="P183" s="7">
        <f>+N183/payroll!F183</f>
        <v>1.2826493832554502E-2</v>
      </c>
      <c r="R183" s="17">
        <f>IF(P183&lt;$R$2,N183, +payroll!F183 * $R$2)</f>
        <v>23284.961787736047</v>
      </c>
      <c r="T183" s="6">
        <f t="shared" si="25"/>
        <v>0</v>
      </c>
      <c r="V183">
        <f t="shared" si="26"/>
        <v>1</v>
      </c>
    </row>
    <row r="184" spans="1:22" hidden="1" outlineLevel="1">
      <c r="A184" t="s">
        <v>291</v>
      </c>
      <c r="B184" t="s">
        <v>292</v>
      </c>
      <c r="C184" s="17">
        <v>0</v>
      </c>
      <c r="D184" s="17">
        <v>0</v>
      </c>
      <c r="E184" s="17">
        <v>0</v>
      </c>
      <c r="F184" s="17"/>
      <c r="G184" s="17">
        <f t="shared" si="23"/>
        <v>0</v>
      </c>
      <c r="H184" s="15">
        <v>1</v>
      </c>
      <c r="J184" s="17">
        <f t="shared" si="24"/>
        <v>0</v>
      </c>
      <c r="L184" s="4">
        <f t="shared" si="22"/>
        <v>0</v>
      </c>
      <c r="N184" s="17">
        <f>+L184*(assessment!$J$279*assessment!$F$3)</f>
        <v>0</v>
      </c>
      <c r="P184" s="7">
        <f>+N184/payroll!F184</f>
        <v>0</v>
      </c>
      <c r="R184" s="17">
        <f>IF(P184&lt;$R$2,N184, +payroll!F184 * $R$2)</f>
        <v>0</v>
      </c>
      <c r="T184" s="6">
        <f t="shared" si="25"/>
        <v>0</v>
      </c>
      <c r="V184" t="e">
        <f t="shared" si="26"/>
        <v>#DIV/0!</v>
      </c>
    </row>
    <row r="185" spans="1:22" hidden="1" outlineLevel="1">
      <c r="A185" t="s">
        <v>293</v>
      </c>
      <c r="B185" t="s">
        <v>294</v>
      </c>
      <c r="C185" s="17">
        <v>0</v>
      </c>
      <c r="D185" s="17">
        <v>0</v>
      </c>
      <c r="E185" s="17">
        <v>2555.25</v>
      </c>
      <c r="F185" s="17"/>
      <c r="G185" s="17">
        <f t="shared" si="23"/>
        <v>851.75</v>
      </c>
      <c r="H185" s="15">
        <v>1</v>
      </c>
      <c r="J185" s="17">
        <f t="shared" si="24"/>
        <v>851.75</v>
      </c>
      <c r="L185" s="4">
        <f t="shared" si="22"/>
        <v>1.9635800470561459E-5</v>
      </c>
      <c r="N185" s="17">
        <f>+L185*(assessment!$J$279*assessment!$F$3)</f>
        <v>569.6906207474683</v>
      </c>
      <c r="P185" s="7">
        <f>+N185/payroll!F185</f>
        <v>4.5557225100819883E-4</v>
      </c>
      <c r="R185" s="17">
        <f>IF(P185&lt;$R$2,N185, +payroll!F185 * $R$2)</f>
        <v>569.6906207474683</v>
      </c>
      <c r="T185" s="6">
        <f t="shared" si="25"/>
        <v>0</v>
      </c>
      <c r="V185">
        <f t="shared" si="26"/>
        <v>1</v>
      </c>
    </row>
    <row r="186" spans="1:22" hidden="1" outlineLevel="1">
      <c r="A186" t="s">
        <v>295</v>
      </c>
      <c r="B186" t="s">
        <v>296</v>
      </c>
      <c r="C186" s="17">
        <v>0</v>
      </c>
      <c r="D186" s="17">
        <v>0</v>
      </c>
      <c r="E186" s="17">
        <v>225.97</v>
      </c>
      <c r="F186" s="17"/>
      <c r="G186" s="17">
        <f t="shared" si="23"/>
        <v>75.323333333333338</v>
      </c>
      <c r="H186" s="15">
        <v>1</v>
      </c>
      <c r="J186" s="17">
        <f t="shared" si="24"/>
        <v>75.323333333333338</v>
      </c>
      <c r="L186" s="4">
        <f t="shared" si="22"/>
        <v>1.7364648595373341E-6</v>
      </c>
      <c r="N186" s="17">
        <f>+L186*(assessment!$J$279*assessment!$F$3)</f>
        <v>50.37980219951293</v>
      </c>
      <c r="P186" s="7">
        <f>+N186/payroll!F186</f>
        <v>3.343569908911717E-5</v>
      </c>
      <c r="R186" s="17">
        <f>IF(P186&lt;$R$2,N186, +payroll!F186 * $R$2)</f>
        <v>50.37980219951293</v>
      </c>
      <c r="T186" s="6">
        <f t="shared" si="25"/>
        <v>0</v>
      </c>
      <c r="V186">
        <f t="shared" si="26"/>
        <v>1</v>
      </c>
    </row>
    <row r="187" spans="1:22" hidden="1" outlineLevel="1">
      <c r="A187" t="s">
        <v>297</v>
      </c>
      <c r="B187" t="s">
        <v>298</v>
      </c>
      <c r="C187" s="17">
        <v>0</v>
      </c>
      <c r="D187" s="17">
        <v>0</v>
      </c>
      <c r="E187" s="17">
        <v>0</v>
      </c>
      <c r="F187" s="17"/>
      <c r="G187" s="17">
        <f t="shared" si="23"/>
        <v>0</v>
      </c>
      <c r="H187" s="15">
        <v>1</v>
      </c>
      <c r="J187" s="17">
        <f t="shared" si="24"/>
        <v>0</v>
      </c>
      <c r="L187" s="4">
        <f t="shared" si="22"/>
        <v>0</v>
      </c>
      <c r="N187" s="17">
        <f>+L187*(assessment!$J$279*assessment!$F$3)</f>
        <v>0</v>
      </c>
      <c r="P187" s="7">
        <f>+N187/payroll!F187</f>
        <v>0</v>
      </c>
      <c r="R187" s="17">
        <f>IF(P187&lt;$R$2,N187, +payroll!F187 * $R$2)</f>
        <v>0</v>
      </c>
      <c r="T187" s="6">
        <f t="shared" si="25"/>
        <v>0</v>
      </c>
      <c r="V187" t="e">
        <f t="shared" si="26"/>
        <v>#DIV/0!</v>
      </c>
    </row>
    <row r="188" spans="1:22" hidden="1" outlineLevel="1">
      <c r="A188" t="s">
        <v>299</v>
      </c>
      <c r="B188" t="s">
        <v>300</v>
      </c>
      <c r="C188" s="17">
        <v>0</v>
      </c>
      <c r="D188" s="17">
        <v>0</v>
      </c>
      <c r="E188" s="17">
        <v>3282.07</v>
      </c>
      <c r="F188" s="17"/>
      <c r="G188" s="17">
        <f t="shared" si="23"/>
        <v>1094.0233333333333</v>
      </c>
      <c r="H188" s="15">
        <v>1</v>
      </c>
      <c r="J188" s="17">
        <f t="shared" si="24"/>
        <v>1094.0233333333333</v>
      </c>
      <c r="L188" s="4">
        <f t="shared" si="22"/>
        <v>2.522104359667964E-5</v>
      </c>
      <c r="N188" s="17">
        <f>+L188*(assessment!$J$279*assessment!$F$3)</f>
        <v>731.73446654403415</v>
      </c>
      <c r="P188" s="7">
        <f>+N188/payroll!F188</f>
        <v>1.3513418501049364E-3</v>
      </c>
      <c r="R188" s="17">
        <f>IF(P188&lt;$R$2,N188, +payroll!F188 * $R$2)</f>
        <v>731.73446654403415</v>
      </c>
      <c r="T188" s="6">
        <f t="shared" si="25"/>
        <v>0</v>
      </c>
      <c r="V188">
        <f t="shared" si="26"/>
        <v>1</v>
      </c>
    </row>
    <row r="189" spans="1:22" hidden="1" outlineLevel="1">
      <c r="A189" t="s">
        <v>301</v>
      </c>
      <c r="B189" t="s">
        <v>302</v>
      </c>
      <c r="C189" s="17">
        <v>0</v>
      </c>
      <c r="D189" s="17">
        <v>0</v>
      </c>
      <c r="E189" s="17">
        <v>0</v>
      </c>
      <c r="F189" s="17"/>
      <c r="G189" s="17">
        <f t="shared" si="23"/>
        <v>0</v>
      </c>
      <c r="H189" s="15">
        <v>1</v>
      </c>
      <c r="J189" s="17">
        <f t="shared" si="24"/>
        <v>0</v>
      </c>
      <c r="L189" s="4">
        <f t="shared" si="22"/>
        <v>0</v>
      </c>
      <c r="N189" s="17">
        <f>+L189*(assessment!$J$279*assessment!$F$3)</f>
        <v>0</v>
      </c>
      <c r="P189" s="7">
        <f>+N189/payroll!F189</f>
        <v>0</v>
      </c>
      <c r="R189" s="17">
        <f>IF(P189&lt;$R$2,N189, +payroll!F189 * $R$2)</f>
        <v>0</v>
      </c>
      <c r="T189" s="6">
        <f t="shared" si="25"/>
        <v>0</v>
      </c>
      <c r="V189" t="e">
        <f t="shared" si="26"/>
        <v>#DIV/0!</v>
      </c>
    </row>
    <row r="190" spans="1:22" hidden="1" outlineLevel="1">
      <c r="A190" t="s">
        <v>303</v>
      </c>
      <c r="B190" t="s">
        <v>304</v>
      </c>
      <c r="C190" s="17">
        <v>73204.289999999994</v>
      </c>
      <c r="D190" s="17">
        <v>57423.09</v>
      </c>
      <c r="E190" s="17">
        <v>48638.75</v>
      </c>
      <c r="F190" s="17"/>
      <c r="G190" s="17">
        <f t="shared" si="23"/>
        <v>59755.376666666671</v>
      </c>
      <c r="H190" s="15">
        <v>1</v>
      </c>
      <c r="J190" s="17">
        <f t="shared" si="24"/>
        <v>59755.376666666671</v>
      </c>
      <c r="L190" s="4">
        <f t="shared" si="22"/>
        <v>1.3775693023421317E-3</v>
      </c>
      <c r="N190" s="17">
        <f>+L190*(assessment!$J$279*assessment!$F$3)</f>
        <v>39967.217641599207</v>
      </c>
      <c r="P190" s="7">
        <f>+N190/payroll!F190</f>
        <v>1.2462712392700447E-3</v>
      </c>
      <c r="R190" s="17">
        <f>IF(P190&lt;$R$2,N190, +payroll!F190 * $R$2)</f>
        <v>39967.217641599207</v>
      </c>
      <c r="T190" s="6">
        <f t="shared" si="25"/>
        <v>0</v>
      </c>
      <c r="V190">
        <f t="shared" si="26"/>
        <v>1</v>
      </c>
    </row>
    <row r="191" spans="1:22" hidden="1" outlineLevel="1">
      <c r="A191" t="s">
        <v>305</v>
      </c>
      <c r="B191" t="s">
        <v>306</v>
      </c>
      <c r="C191" s="17">
        <v>0</v>
      </c>
      <c r="D191" s="17">
        <v>0</v>
      </c>
      <c r="E191" s="17">
        <v>0</v>
      </c>
      <c r="F191" s="17"/>
      <c r="G191" s="17">
        <f t="shared" si="23"/>
        <v>0</v>
      </c>
      <c r="H191" s="15">
        <v>1</v>
      </c>
      <c r="J191" s="17">
        <f t="shared" si="24"/>
        <v>0</v>
      </c>
      <c r="L191" s="4">
        <f t="shared" si="22"/>
        <v>0</v>
      </c>
      <c r="N191" s="17">
        <f>+L191*(assessment!$J$279*assessment!$F$3)</f>
        <v>0</v>
      </c>
      <c r="P191" s="7">
        <f>+N191/payroll!F191</f>
        <v>0</v>
      </c>
      <c r="R191" s="17">
        <f>IF(P191&lt;$R$2,N191, +payroll!F191 * $R$2)</f>
        <v>0</v>
      </c>
      <c r="T191" s="6">
        <f t="shared" si="25"/>
        <v>0</v>
      </c>
      <c r="V191" t="e">
        <f t="shared" si="26"/>
        <v>#DIV/0!</v>
      </c>
    </row>
    <row r="192" spans="1:22" hidden="1" outlineLevel="1">
      <c r="A192" t="s">
        <v>307</v>
      </c>
      <c r="B192" t="s">
        <v>308</v>
      </c>
      <c r="C192" s="17">
        <v>0</v>
      </c>
      <c r="D192" s="17">
        <v>0</v>
      </c>
      <c r="E192" s="17">
        <v>0</v>
      </c>
      <c r="F192" s="17"/>
      <c r="G192" s="17">
        <f t="shared" si="23"/>
        <v>0</v>
      </c>
      <c r="H192" s="15">
        <v>1</v>
      </c>
      <c r="J192" s="17">
        <f t="shared" si="24"/>
        <v>0</v>
      </c>
      <c r="L192" s="4">
        <f t="shared" si="22"/>
        <v>0</v>
      </c>
      <c r="N192" s="17">
        <f>+L192*(assessment!$J$279*assessment!$F$3)</f>
        <v>0</v>
      </c>
      <c r="P192" s="7">
        <f>+N192/payroll!F192</f>
        <v>0</v>
      </c>
      <c r="R192" s="17">
        <f>IF(P192&lt;$R$2,N192, +payroll!F192 * $R$2)</f>
        <v>0</v>
      </c>
      <c r="T192" s="6">
        <f t="shared" si="25"/>
        <v>0</v>
      </c>
      <c r="V192" t="e">
        <f t="shared" si="26"/>
        <v>#DIV/0!</v>
      </c>
    </row>
    <row r="193" spans="1:22" hidden="1" outlineLevel="1">
      <c r="A193" t="s">
        <v>309</v>
      </c>
      <c r="B193" t="s">
        <v>310</v>
      </c>
      <c r="C193" s="17">
        <v>2354.4299999999998</v>
      </c>
      <c r="D193" s="17">
        <v>0</v>
      </c>
      <c r="E193" s="17">
        <v>0</v>
      </c>
      <c r="F193" s="17"/>
      <c r="G193" s="17">
        <f t="shared" si="23"/>
        <v>784.81</v>
      </c>
      <c r="H193" s="15">
        <v>1</v>
      </c>
      <c r="J193" s="17">
        <f t="shared" si="24"/>
        <v>784.81</v>
      </c>
      <c r="L193" s="4">
        <f t="shared" si="22"/>
        <v>1.8092600607339405E-5</v>
      </c>
      <c r="N193" s="17">
        <f>+L193*(assessment!$J$279*assessment!$F$3)</f>
        <v>524.91798775323809</v>
      </c>
      <c r="P193" s="7">
        <f>+N193/payroll!F193</f>
        <v>7.0351622278142477E-4</v>
      </c>
      <c r="R193" s="17">
        <f>IF(P193&lt;$R$2,N193, +payroll!F193 * $R$2)</f>
        <v>524.91798775323809</v>
      </c>
      <c r="T193" s="6">
        <f t="shared" si="25"/>
        <v>0</v>
      </c>
      <c r="V193">
        <f t="shared" si="26"/>
        <v>1</v>
      </c>
    </row>
    <row r="194" spans="1:22" hidden="1" outlineLevel="1">
      <c r="A194" t="s">
        <v>311</v>
      </c>
      <c r="B194" t="s">
        <v>312</v>
      </c>
      <c r="C194" s="17">
        <v>2798.46</v>
      </c>
      <c r="D194" s="17">
        <v>5659.67</v>
      </c>
      <c r="E194" s="17">
        <v>28839.87</v>
      </c>
      <c r="F194" s="17"/>
      <c r="G194" s="17">
        <f t="shared" si="23"/>
        <v>12432.666666666666</v>
      </c>
      <c r="H194" s="15">
        <v>1</v>
      </c>
      <c r="J194" s="17">
        <f t="shared" si="24"/>
        <v>12432.666666666666</v>
      </c>
      <c r="L194" s="4">
        <f t="shared" si="22"/>
        <v>2.8661621600665344E-4</v>
      </c>
      <c r="N194" s="17">
        <f>+L194*(assessment!$J$279*assessment!$F$3)</f>
        <v>8315.5545534249377</v>
      </c>
      <c r="P194" s="7">
        <f>+N194/payroll!F194</f>
        <v>9.1160819612608841E-4</v>
      </c>
      <c r="R194" s="17">
        <f>IF(P194&lt;$R$2,N194, +payroll!F194 * $R$2)</f>
        <v>8315.5545534249377</v>
      </c>
      <c r="T194" s="6">
        <f t="shared" si="25"/>
        <v>0</v>
      </c>
      <c r="V194">
        <f t="shared" si="26"/>
        <v>1</v>
      </c>
    </row>
    <row r="195" spans="1:22" hidden="1" outlineLevel="1">
      <c r="A195" t="s">
        <v>313</v>
      </c>
      <c r="B195" t="s">
        <v>314</v>
      </c>
      <c r="C195" s="17">
        <v>65301.47</v>
      </c>
      <c r="D195" s="17">
        <v>26072.87</v>
      </c>
      <c r="E195" s="17">
        <v>5271.02</v>
      </c>
      <c r="F195" s="17"/>
      <c r="G195" s="17">
        <f t="shared" si="23"/>
        <v>32215.119999999999</v>
      </c>
      <c r="H195" s="15">
        <v>1</v>
      </c>
      <c r="J195" s="17">
        <f t="shared" si="24"/>
        <v>32215.119999999999</v>
      </c>
      <c r="L195" s="4">
        <f t="shared" si="22"/>
        <v>7.4267058227789123E-4</v>
      </c>
      <c r="N195" s="17">
        <f>+L195*(assessment!$J$279*assessment!$F$3)</f>
        <v>21546.99349604248</v>
      </c>
      <c r="P195" s="7">
        <f>+N195/payroll!F195</f>
        <v>2.6609533052118925E-2</v>
      </c>
      <c r="R195" s="17">
        <f>IF(P195&lt;$R$2,N195, +payroll!F195 * $R$2)</f>
        <v>21546.99349604248</v>
      </c>
      <c r="T195" s="6">
        <f t="shared" si="25"/>
        <v>0</v>
      </c>
      <c r="V195">
        <f t="shared" si="26"/>
        <v>1</v>
      </c>
    </row>
    <row r="196" spans="1:22" hidden="1" outlineLevel="1">
      <c r="A196" t="s">
        <v>315</v>
      </c>
      <c r="B196" t="s">
        <v>316</v>
      </c>
      <c r="C196" s="17">
        <v>0</v>
      </c>
      <c r="D196" s="17">
        <v>0</v>
      </c>
      <c r="E196" s="17">
        <v>0</v>
      </c>
      <c r="F196" s="17"/>
      <c r="G196" s="17">
        <f t="shared" si="23"/>
        <v>0</v>
      </c>
      <c r="H196" s="15">
        <v>1</v>
      </c>
      <c r="J196" s="17">
        <f t="shared" si="24"/>
        <v>0</v>
      </c>
      <c r="L196" s="4">
        <f t="shared" si="22"/>
        <v>0</v>
      </c>
      <c r="N196" s="17">
        <f>+L196*(assessment!$J$279*assessment!$F$3)</f>
        <v>0</v>
      </c>
      <c r="P196" s="7">
        <f>+N196/payroll!F196</f>
        <v>0</v>
      </c>
      <c r="R196" s="17">
        <f>IF(P196&lt;$R$2,N196, +payroll!F196 * $R$2)</f>
        <v>0</v>
      </c>
      <c r="T196" s="6">
        <f t="shared" si="25"/>
        <v>0</v>
      </c>
      <c r="V196" t="e">
        <f t="shared" si="26"/>
        <v>#DIV/0!</v>
      </c>
    </row>
    <row r="197" spans="1:22" hidden="1" outlineLevel="1">
      <c r="A197" t="s">
        <v>317</v>
      </c>
      <c r="B197" t="s">
        <v>318</v>
      </c>
      <c r="C197" s="17">
        <v>0</v>
      </c>
      <c r="D197" s="17">
        <v>258.48</v>
      </c>
      <c r="E197" s="17">
        <v>0</v>
      </c>
      <c r="F197" s="17"/>
      <c r="G197" s="17">
        <f t="shared" si="23"/>
        <v>86.160000000000011</v>
      </c>
      <c r="H197" s="15">
        <v>1</v>
      </c>
      <c r="J197" s="17">
        <f t="shared" si="24"/>
        <v>86.160000000000011</v>
      </c>
      <c r="L197" s="4">
        <f t="shared" si="22"/>
        <v>1.9862877235615799E-6</v>
      </c>
      <c r="N197" s="17">
        <f>+L197*(assessment!$J$279*assessment!$F$3)</f>
        <v>57.627876587733347</v>
      </c>
      <c r="P197" s="7">
        <f>+N197/payroll!F197</f>
        <v>6.800323963822065E-5</v>
      </c>
      <c r="R197" s="17">
        <f>IF(P197&lt;$R$2,N197, +payroll!F197 * $R$2)</f>
        <v>57.627876587733347</v>
      </c>
      <c r="T197" s="6">
        <f t="shared" si="25"/>
        <v>0</v>
      </c>
      <c r="V197">
        <f t="shared" si="26"/>
        <v>1</v>
      </c>
    </row>
    <row r="198" spans="1:22" hidden="1" outlineLevel="1">
      <c r="A198" t="s">
        <v>319</v>
      </c>
      <c r="B198" t="s">
        <v>320</v>
      </c>
      <c r="C198" s="17">
        <v>0</v>
      </c>
      <c r="D198" s="17">
        <v>0</v>
      </c>
      <c r="E198" s="17">
        <v>0</v>
      </c>
      <c r="F198" s="17"/>
      <c r="G198" s="17">
        <f t="shared" si="23"/>
        <v>0</v>
      </c>
      <c r="H198" s="15">
        <v>1</v>
      </c>
      <c r="J198" s="17">
        <f t="shared" si="24"/>
        <v>0</v>
      </c>
      <c r="L198" s="4">
        <f t="shared" si="22"/>
        <v>0</v>
      </c>
      <c r="N198" s="17">
        <f>+L198*(assessment!$J$279*assessment!$F$3)</f>
        <v>0</v>
      </c>
      <c r="P198" s="7">
        <f>+N198/payroll!F198</f>
        <v>0</v>
      </c>
      <c r="R198" s="17">
        <f>IF(P198&lt;$R$2,N198, +payroll!F198 * $R$2)</f>
        <v>0</v>
      </c>
      <c r="T198" s="6">
        <f t="shared" si="25"/>
        <v>0</v>
      </c>
      <c r="V198" t="e">
        <f t="shared" si="26"/>
        <v>#DIV/0!</v>
      </c>
    </row>
    <row r="199" spans="1:22" hidden="1" outlineLevel="1">
      <c r="A199" t="s">
        <v>321</v>
      </c>
      <c r="B199" t="s">
        <v>322</v>
      </c>
      <c r="C199" s="17">
        <v>0</v>
      </c>
      <c r="D199" s="17">
        <v>0</v>
      </c>
      <c r="E199" s="17">
        <v>0</v>
      </c>
      <c r="F199" s="17"/>
      <c r="G199" s="17">
        <f t="shared" si="23"/>
        <v>0</v>
      </c>
      <c r="H199" s="15">
        <v>1</v>
      </c>
      <c r="J199" s="17">
        <f t="shared" si="24"/>
        <v>0</v>
      </c>
      <c r="L199" s="4">
        <f t="shared" si="22"/>
        <v>0</v>
      </c>
      <c r="N199" s="17">
        <f>+L199*(assessment!$J$279*assessment!$F$3)</f>
        <v>0</v>
      </c>
      <c r="P199" s="7">
        <f>+N199/payroll!F199</f>
        <v>0</v>
      </c>
      <c r="R199" s="17">
        <f>IF(P199&lt;$R$2,N199, +payroll!F199 * $R$2)</f>
        <v>0</v>
      </c>
      <c r="T199" s="6">
        <f t="shared" si="25"/>
        <v>0</v>
      </c>
      <c r="V199" t="e">
        <f t="shared" si="26"/>
        <v>#DIV/0!</v>
      </c>
    </row>
    <row r="200" spans="1:22" hidden="1" outlineLevel="1">
      <c r="A200" t="s">
        <v>323</v>
      </c>
      <c r="B200" t="s">
        <v>324</v>
      </c>
      <c r="C200" s="17">
        <v>0</v>
      </c>
      <c r="D200" s="17">
        <v>0</v>
      </c>
      <c r="E200" s="17">
        <v>0</v>
      </c>
      <c r="F200" s="17"/>
      <c r="G200" s="17">
        <f t="shared" si="23"/>
        <v>0</v>
      </c>
      <c r="H200" s="15">
        <v>1</v>
      </c>
      <c r="J200" s="17">
        <f t="shared" si="24"/>
        <v>0</v>
      </c>
      <c r="L200" s="4">
        <f t="shared" si="22"/>
        <v>0</v>
      </c>
      <c r="N200" s="17">
        <f>+L200*(assessment!$J$279*assessment!$F$3)</f>
        <v>0</v>
      </c>
      <c r="P200" s="7">
        <f>+N200/payroll!F200</f>
        <v>0</v>
      </c>
      <c r="R200" s="17">
        <f>IF(P200&lt;$R$2,N200, +payroll!F200 * $R$2)</f>
        <v>0</v>
      </c>
      <c r="T200" s="6">
        <f t="shared" si="25"/>
        <v>0</v>
      </c>
      <c r="V200" t="e">
        <f t="shared" si="26"/>
        <v>#DIV/0!</v>
      </c>
    </row>
    <row r="201" spans="1:22" hidden="1" outlineLevel="1">
      <c r="A201" t="s">
        <v>325</v>
      </c>
      <c r="B201" t="s">
        <v>326</v>
      </c>
      <c r="C201" s="17">
        <v>0</v>
      </c>
      <c r="D201" s="17">
        <v>0</v>
      </c>
      <c r="E201" s="17">
        <v>0</v>
      </c>
      <c r="F201" s="17"/>
      <c r="G201" s="17">
        <f t="shared" si="23"/>
        <v>0</v>
      </c>
      <c r="H201" s="15">
        <v>1</v>
      </c>
      <c r="J201" s="17">
        <f t="shared" si="24"/>
        <v>0</v>
      </c>
      <c r="L201" s="4">
        <f t="shared" si="22"/>
        <v>0</v>
      </c>
      <c r="N201" s="17">
        <f>+L201*(assessment!$J$279*assessment!$F$3)</f>
        <v>0</v>
      </c>
      <c r="P201" s="7">
        <f>+N201/payroll!F201</f>
        <v>0</v>
      </c>
      <c r="R201" s="17">
        <f>IF(P201&lt;$R$2,N201, +payroll!F201 * $R$2)</f>
        <v>0</v>
      </c>
      <c r="T201" s="6">
        <f t="shared" si="25"/>
        <v>0</v>
      </c>
      <c r="V201" t="e">
        <f t="shared" si="26"/>
        <v>#DIV/0!</v>
      </c>
    </row>
    <row r="202" spans="1:22" hidden="1" outlineLevel="1">
      <c r="A202" t="s">
        <v>327</v>
      </c>
      <c r="B202" t="s">
        <v>328</v>
      </c>
      <c r="C202" s="17">
        <v>0</v>
      </c>
      <c r="D202" s="17">
        <v>0</v>
      </c>
      <c r="E202" s="17">
        <v>0</v>
      </c>
      <c r="F202" s="17"/>
      <c r="G202" s="17">
        <f t="shared" si="23"/>
        <v>0</v>
      </c>
      <c r="H202" s="15">
        <v>1</v>
      </c>
      <c r="J202" s="17">
        <f t="shared" si="24"/>
        <v>0</v>
      </c>
      <c r="L202" s="4">
        <f t="shared" ref="L202:L233" si="27">+J202/$J$269</f>
        <v>0</v>
      </c>
      <c r="N202" s="17">
        <f>+L202*(assessment!$J$279*assessment!$F$3)</f>
        <v>0</v>
      </c>
      <c r="P202" s="7">
        <f>+N202/payroll!F202</f>
        <v>0</v>
      </c>
      <c r="R202" s="17">
        <f>IF(P202&lt;$R$2,N202, +payroll!F202 * $R$2)</f>
        <v>0</v>
      </c>
      <c r="T202" s="6">
        <f t="shared" si="25"/>
        <v>0</v>
      </c>
      <c r="V202" t="e">
        <f t="shared" si="26"/>
        <v>#DIV/0!</v>
      </c>
    </row>
    <row r="203" spans="1:22" hidden="1" outlineLevel="1">
      <c r="A203" t="s">
        <v>329</v>
      </c>
      <c r="B203" t="s">
        <v>330</v>
      </c>
      <c r="C203" s="17">
        <v>0</v>
      </c>
      <c r="D203" s="17">
        <v>0</v>
      </c>
      <c r="E203" s="17">
        <v>0</v>
      </c>
      <c r="F203" s="17"/>
      <c r="G203" s="17">
        <f>IF(SUM(C203:E203)&gt;0,AVERAGE(C203:E203),0)</f>
        <v>0</v>
      </c>
      <c r="H203" s="15">
        <v>1</v>
      </c>
      <c r="J203" s="17">
        <f t="shared" si="24"/>
        <v>0</v>
      </c>
      <c r="L203" s="4">
        <f t="shared" si="27"/>
        <v>0</v>
      </c>
      <c r="N203" s="17">
        <f>+L203*(assessment!$J$279*assessment!$F$3)</f>
        <v>0</v>
      </c>
      <c r="P203" s="7">
        <f>+N203/payroll!F203</f>
        <v>0</v>
      </c>
      <c r="R203" s="17">
        <f>IF(P203&lt;$R$2,N203, +payroll!F203 * $R$2)</f>
        <v>0</v>
      </c>
      <c r="T203" s="6">
        <f t="shared" si="25"/>
        <v>0</v>
      </c>
      <c r="V203" t="e">
        <f t="shared" si="26"/>
        <v>#DIV/0!</v>
      </c>
    </row>
    <row r="204" spans="1:22" hidden="1" outlineLevel="1">
      <c r="A204" t="s">
        <v>331</v>
      </c>
      <c r="B204" t="s">
        <v>332</v>
      </c>
      <c r="C204" s="17">
        <v>0</v>
      </c>
      <c r="D204" s="17">
        <v>285.63</v>
      </c>
      <c r="E204" s="17">
        <v>17873.73</v>
      </c>
      <c r="F204" s="17"/>
      <c r="G204" s="17">
        <f t="shared" ref="G204:G235" si="28">IF(SUM(C204:E204)&lt;&gt;0,AVERAGE(C204:E204),0)</f>
        <v>6053.12</v>
      </c>
      <c r="H204" s="15">
        <v>1</v>
      </c>
      <c r="J204" s="17">
        <f t="shared" si="24"/>
        <v>6053.12</v>
      </c>
      <c r="L204" s="4">
        <f t="shared" si="27"/>
        <v>1.3954547290210152E-4</v>
      </c>
      <c r="N204" s="17">
        <f>+L204*(assessment!$J$279*assessment!$F$3)</f>
        <v>4048.6124922323629</v>
      </c>
      <c r="P204" s="7">
        <f>+N204/payroll!F204</f>
        <v>9.3230164645473682E-4</v>
      </c>
      <c r="R204" s="17">
        <f>IF(P204&lt;$R$2,N204, +payroll!F204 * $R$2)</f>
        <v>4048.6124922323629</v>
      </c>
      <c r="T204" s="6">
        <f t="shared" si="25"/>
        <v>0</v>
      </c>
      <c r="V204">
        <f t="shared" si="26"/>
        <v>1</v>
      </c>
    </row>
    <row r="205" spans="1:22" hidden="1" outlineLevel="1">
      <c r="A205" t="s">
        <v>333</v>
      </c>
      <c r="B205" t="s">
        <v>334</v>
      </c>
      <c r="C205" s="17">
        <v>0</v>
      </c>
      <c r="D205" s="17">
        <v>0</v>
      </c>
      <c r="E205" s="17">
        <v>0</v>
      </c>
      <c r="F205" s="17"/>
      <c r="G205" s="17">
        <f t="shared" si="28"/>
        <v>0</v>
      </c>
      <c r="H205" s="15">
        <v>1</v>
      </c>
      <c r="J205" s="17">
        <f t="shared" si="24"/>
        <v>0</v>
      </c>
      <c r="L205" s="4">
        <f t="shared" si="27"/>
        <v>0</v>
      </c>
      <c r="N205" s="17">
        <f>+L205*(assessment!$J$279*assessment!$F$3)</f>
        <v>0</v>
      </c>
      <c r="P205" s="7">
        <f>+N205/payroll!F205</f>
        <v>0</v>
      </c>
      <c r="R205" s="17">
        <f>IF(P205&lt;$R$2,N205, +payroll!F205 * $R$2)</f>
        <v>0</v>
      </c>
      <c r="T205" s="6">
        <f t="shared" si="25"/>
        <v>0</v>
      </c>
      <c r="V205" t="e">
        <f t="shared" si="26"/>
        <v>#DIV/0!</v>
      </c>
    </row>
    <row r="206" spans="1:22" hidden="1" outlineLevel="1">
      <c r="A206" t="s">
        <v>335</v>
      </c>
      <c r="B206" t="s">
        <v>336</v>
      </c>
      <c r="C206" s="17">
        <v>19106.41</v>
      </c>
      <c r="D206" s="17">
        <v>516.30999999999995</v>
      </c>
      <c r="E206" s="17">
        <v>542.19000000000005</v>
      </c>
      <c r="F206" s="17"/>
      <c r="G206" s="17">
        <f t="shared" si="28"/>
        <v>6721.6366666666663</v>
      </c>
      <c r="H206" s="15">
        <v>1</v>
      </c>
      <c r="J206" s="17">
        <f t="shared" si="24"/>
        <v>6721.6366666666663</v>
      </c>
      <c r="L206" s="4">
        <f t="shared" si="27"/>
        <v>1.5495710762814967E-4</v>
      </c>
      <c r="N206" s="17">
        <f>+L206*(assessment!$J$279*assessment!$F$3)</f>
        <v>4495.7480071291775</v>
      </c>
      <c r="P206" s="7">
        <f>+N206/payroll!F206</f>
        <v>1.6062604261036261E-3</v>
      </c>
      <c r="R206" s="17">
        <f>IF(P206&lt;$R$2,N206, +payroll!F206 * $R$2)</f>
        <v>4495.7480071291775</v>
      </c>
      <c r="T206" s="6">
        <f t="shared" si="25"/>
        <v>0</v>
      </c>
      <c r="V206">
        <f t="shared" si="26"/>
        <v>1</v>
      </c>
    </row>
    <row r="207" spans="1:22" hidden="1" outlineLevel="1">
      <c r="A207" t="s">
        <v>337</v>
      </c>
      <c r="B207" t="s">
        <v>338</v>
      </c>
      <c r="C207" s="17">
        <v>0</v>
      </c>
      <c r="D207" s="17">
        <v>0</v>
      </c>
      <c r="E207" s="17">
        <v>0</v>
      </c>
      <c r="F207" s="17"/>
      <c r="G207" s="17">
        <f t="shared" si="28"/>
        <v>0</v>
      </c>
      <c r="H207" s="15">
        <v>1</v>
      </c>
      <c r="J207" s="17">
        <f t="shared" si="24"/>
        <v>0</v>
      </c>
      <c r="L207" s="4">
        <f t="shared" si="27"/>
        <v>0</v>
      </c>
      <c r="N207" s="17">
        <f>+L207*(assessment!$J$279*assessment!$F$3)</f>
        <v>0</v>
      </c>
      <c r="P207" s="7">
        <f>+N207/payroll!F207</f>
        <v>0</v>
      </c>
      <c r="R207" s="17">
        <f>IF(P207&lt;$R$2,N207, +payroll!F207 * $R$2)</f>
        <v>0</v>
      </c>
      <c r="T207" s="6">
        <f t="shared" si="25"/>
        <v>0</v>
      </c>
      <c r="V207" t="e">
        <f t="shared" si="26"/>
        <v>#DIV/0!</v>
      </c>
    </row>
    <row r="208" spans="1:22" hidden="1" outlineLevel="1">
      <c r="A208" t="s">
        <v>339</v>
      </c>
      <c r="B208" t="s">
        <v>340</v>
      </c>
      <c r="C208" s="17">
        <v>0</v>
      </c>
      <c r="D208" s="17">
        <v>0</v>
      </c>
      <c r="E208" s="17">
        <v>0</v>
      </c>
      <c r="F208" s="17"/>
      <c r="G208" s="17">
        <f t="shared" si="28"/>
        <v>0</v>
      </c>
      <c r="H208" s="15">
        <v>1</v>
      </c>
      <c r="J208" s="17">
        <f t="shared" si="24"/>
        <v>0</v>
      </c>
      <c r="L208" s="4">
        <f t="shared" si="27"/>
        <v>0</v>
      </c>
      <c r="N208" s="17">
        <f>+L208*(assessment!$J$279*assessment!$F$3)</f>
        <v>0</v>
      </c>
      <c r="P208" s="7">
        <f>+N208/payroll!F208</f>
        <v>0</v>
      </c>
      <c r="R208" s="17">
        <f>IF(P208&lt;$R$2,N208, +payroll!F208 * $R$2)</f>
        <v>0</v>
      </c>
      <c r="T208" s="6">
        <f t="shared" si="25"/>
        <v>0</v>
      </c>
      <c r="V208" t="e">
        <f t="shared" si="26"/>
        <v>#DIV/0!</v>
      </c>
    </row>
    <row r="209" spans="1:22" hidden="1" outlineLevel="1">
      <c r="A209" t="s">
        <v>519</v>
      </c>
      <c r="B209" t="s">
        <v>517</v>
      </c>
      <c r="C209" s="17">
        <v>0</v>
      </c>
      <c r="D209" s="17">
        <v>0</v>
      </c>
      <c r="E209" s="17">
        <v>0</v>
      </c>
      <c r="F209" s="17"/>
      <c r="G209" s="17">
        <f>IF(SUM(C209:E209)&lt;&gt;0,AVERAGE(C209:E209),0)</f>
        <v>0</v>
      </c>
      <c r="H209" s="15">
        <v>1</v>
      </c>
      <c r="J209" s="17">
        <f>+G209*H209</f>
        <v>0</v>
      </c>
      <c r="L209" s="4">
        <f t="shared" si="27"/>
        <v>0</v>
      </c>
      <c r="N209" s="17">
        <f>+L209*(assessment!$J$279*assessment!$F$3)</f>
        <v>0</v>
      </c>
      <c r="P209" s="7">
        <f>+N209/payroll!F209</f>
        <v>0</v>
      </c>
      <c r="R209" s="17">
        <f>IF(P209&lt;$R$2,N209, +payroll!F209 * $R$2)</f>
        <v>0</v>
      </c>
      <c r="T209" s="6">
        <f>+N209-R209</f>
        <v>0</v>
      </c>
      <c r="V209" t="e">
        <f>+R209/N209</f>
        <v>#DIV/0!</v>
      </c>
    </row>
    <row r="210" spans="1:22" hidden="1" outlineLevel="1">
      <c r="A210" t="s">
        <v>341</v>
      </c>
      <c r="B210" t="s">
        <v>342</v>
      </c>
      <c r="C210" s="17">
        <v>0</v>
      </c>
      <c r="D210" s="17">
        <v>0</v>
      </c>
      <c r="E210" s="17">
        <v>0</v>
      </c>
      <c r="F210" s="17"/>
      <c r="G210" s="17">
        <f t="shared" si="28"/>
        <v>0</v>
      </c>
      <c r="H210" s="15">
        <v>1</v>
      </c>
      <c r="J210" s="17">
        <f t="shared" si="24"/>
        <v>0</v>
      </c>
      <c r="L210" s="4">
        <f t="shared" si="27"/>
        <v>0</v>
      </c>
      <c r="N210" s="17">
        <f>+L210*(assessment!$J$279*assessment!$F$3)</f>
        <v>0</v>
      </c>
      <c r="P210" s="7">
        <f>+N210/payroll!F210</f>
        <v>0</v>
      </c>
      <c r="R210" s="17">
        <f>IF(P210&lt;$R$2,N210, +payroll!F210 * $R$2)</f>
        <v>0</v>
      </c>
      <c r="T210" s="6">
        <f t="shared" si="25"/>
        <v>0</v>
      </c>
      <c r="V210" t="e">
        <f t="shared" si="26"/>
        <v>#DIV/0!</v>
      </c>
    </row>
    <row r="211" spans="1:22" hidden="1" outlineLevel="1">
      <c r="A211" t="s">
        <v>343</v>
      </c>
      <c r="B211" t="s">
        <v>344</v>
      </c>
      <c r="C211" s="17">
        <v>0</v>
      </c>
      <c r="D211" s="17">
        <v>1515.94</v>
      </c>
      <c r="E211" s="17">
        <v>77.84</v>
      </c>
      <c r="F211" s="17"/>
      <c r="G211" s="17">
        <f t="shared" si="28"/>
        <v>531.26</v>
      </c>
      <c r="H211" s="15">
        <v>1</v>
      </c>
      <c r="J211" s="17">
        <f t="shared" si="24"/>
        <v>531.26</v>
      </c>
      <c r="L211" s="4">
        <f t="shared" si="27"/>
        <v>1.2247391086575262E-5</v>
      </c>
      <c r="N211" s="17">
        <f>+L211*(assessment!$J$279*assessment!$F$3)</f>
        <v>355.33177479107718</v>
      </c>
      <c r="P211" s="7">
        <f>+N211/payroll!F211</f>
        <v>4.1075426440249918E-4</v>
      </c>
      <c r="R211" s="17">
        <f>IF(P211&lt;$R$2,N211, +payroll!F211 * $R$2)</f>
        <v>355.33177479107718</v>
      </c>
      <c r="T211" s="6">
        <f t="shared" si="25"/>
        <v>0</v>
      </c>
      <c r="V211">
        <f t="shared" si="26"/>
        <v>1</v>
      </c>
    </row>
    <row r="212" spans="1:22" hidden="1" outlineLevel="1">
      <c r="A212" t="s">
        <v>345</v>
      </c>
      <c r="B212" t="s">
        <v>346</v>
      </c>
      <c r="C212" s="17">
        <v>0</v>
      </c>
      <c r="D212" s="17">
        <v>0</v>
      </c>
      <c r="E212" s="17">
        <v>0</v>
      </c>
      <c r="F212" s="17"/>
      <c r="G212" s="17">
        <f t="shared" si="28"/>
        <v>0</v>
      </c>
      <c r="H212" s="15">
        <v>1</v>
      </c>
      <c r="J212" s="17">
        <f t="shared" si="24"/>
        <v>0</v>
      </c>
      <c r="L212" s="4">
        <f t="shared" si="27"/>
        <v>0</v>
      </c>
      <c r="N212" s="17">
        <f>+L212*(assessment!$J$279*assessment!$F$3)</f>
        <v>0</v>
      </c>
      <c r="P212" s="7">
        <f>+N212/payroll!F212</f>
        <v>0</v>
      </c>
      <c r="R212" s="17">
        <f>IF(P212&lt;$R$2,N212, +payroll!F212 * $R$2)</f>
        <v>0</v>
      </c>
      <c r="T212" s="6">
        <f t="shared" si="25"/>
        <v>0</v>
      </c>
      <c r="V212" t="e">
        <f t="shared" si="26"/>
        <v>#DIV/0!</v>
      </c>
    </row>
    <row r="213" spans="1:22" hidden="1" outlineLevel="1">
      <c r="A213" t="s">
        <v>347</v>
      </c>
      <c r="B213" t="s">
        <v>348</v>
      </c>
      <c r="C213" s="17">
        <v>0</v>
      </c>
      <c r="D213" s="17">
        <v>0</v>
      </c>
      <c r="E213" s="17">
        <v>0</v>
      </c>
      <c r="F213" s="17"/>
      <c r="G213" s="17">
        <f t="shared" si="28"/>
        <v>0</v>
      </c>
      <c r="H213" s="15">
        <v>1</v>
      </c>
      <c r="J213" s="17">
        <f t="shared" si="24"/>
        <v>0</v>
      </c>
      <c r="L213" s="4">
        <f t="shared" si="27"/>
        <v>0</v>
      </c>
      <c r="N213" s="17">
        <f>+L213*(assessment!$J$279*assessment!$F$3)</f>
        <v>0</v>
      </c>
      <c r="P213" s="7">
        <f>+N213/payroll!F213</f>
        <v>0</v>
      </c>
      <c r="R213" s="17">
        <f>IF(P213&lt;$R$2,N213, +payroll!F213 * $R$2)</f>
        <v>0</v>
      </c>
      <c r="T213" s="6">
        <f t="shared" si="25"/>
        <v>0</v>
      </c>
      <c r="V213" t="e">
        <f t="shared" si="26"/>
        <v>#DIV/0!</v>
      </c>
    </row>
    <row r="214" spans="1:22" hidden="1" outlineLevel="1">
      <c r="A214" t="s">
        <v>349</v>
      </c>
      <c r="B214" t="s">
        <v>350</v>
      </c>
      <c r="C214" s="17">
        <v>0</v>
      </c>
      <c r="D214" s="17">
        <v>817.38</v>
      </c>
      <c r="E214" s="17">
        <v>0</v>
      </c>
      <c r="F214" s="17"/>
      <c r="G214" s="17">
        <f t="shared" si="28"/>
        <v>272.45999999999998</v>
      </c>
      <c r="H214" s="15">
        <v>1</v>
      </c>
      <c r="J214" s="17">
        <f t="shared" si="24"/>
        <v>272.45999999999998</v>
      </c>
      <c r="L214" s="4">
        <f t="shared" si="27"/>
        <v>6.2811508027110945E-6</v>
      </c>
      <c r="N214" s="17">
        <f>+L214*(assessment!$J$279*assessment!$F$3)</f>
        <v>182.23411391705923</v>
      </c>
      <c r="P214" s="7">
        <f>+N214/payroll!F214</f>
        <v>1.2183999439780926E-4</v>
      </c>
      <c r="R214" s="17">
        <f>IF(P214&lt;$R$2,N214, +payroll!F214 * $R$2)</f>
        <v>182.23411391705923</v>
      </c>
      <c r="T214" s="6">
        <f t="shared" si="25"/>
        <v>0</v>
      </c>
      <c r="V214">
        <f t="shared" si="26"/>
        <v>1</v>
      </c>
    </row>
    <row r="215" spans="1:22" hidden="1" outlineLevel="1">
      <c r="A215" t="s">
        <v>351</v>
      </c>
      <c r="B215" t="s">
        <v>352</v>
      </c>
      <c r="C215" s="17">
        <v>0</v>
      </c>
      <c r="D215" s="17">
        <v>0</v>
      </c>
      <c r="E215" s="17">
        <v>0</v>
      </c>
      <c r="F215" s="17"/>
      <c r="G215" s="17">
        <f t="shared" si="28"/>
        <v>0</v>
      </c>
      <c r="H215" s="15">
        <v>1</v>
      </c>
      <c r="J215" s="17">
        <f t="shared" si="24"/>
        <v>0</v>
      </c>
      <c r="L215" s="4">
        <f t="shared" si="27"/>
        <v>0</v>
      </c>
      <c r="N215" s="17">
        <f>+L215*(assessment!$J$279*assessment!$F$3)</f>
        <v>0</v>
      </c>
      <c r="P215" s="7">
        <f>+N215/payroll!F215</f>
        <v>0</v>
      </c>
      <c r="R215" s="17">
        <f>IF(P215&lt;$R$2,N215, +payroll!F215 * $R$2)</f>
        <v>0</v>
      </c>
      <c r="T215" s="6">
        <f t="shared" si="25"/>
        <v>0</v>
      </c>
      <c r="V215" t="e">
        <f t="shared" si="26"/>
        <v>#DIV/0!</v>
      </c>
    </row>
    <row r="216" spans="1:22" hidden="1" outlineLevel="1">
      <c r="A216" t="s">
        <v>353</v>
      </c>
      <c r="B216" t="s">
        <v>354</v>
      </c>
      <c r="C216" s="17">
        <v>0</v>
      </c>
      <c r="D216" s="17">
        <v>0</v>
      </c>
      <c r="E216" s="17">
        <v>84.87</v>
      </c>
      <c r="F216" s="17"/>
      <c r="G216" s="17">
        <f t="shared" si="28"/>
        <v>28.290000000000003</v>
      </c>
      <c r="H216" s="15">
        <v>1</v>
      </c>
      <c r="J216" s="17">
        <f t="shared" si="24"/>
        <v>28.290000000000003</v>
      </c>
      <c r="L216" s="4">
        <f t="shared" si="27"/>
        <v>6.5218291201900057E-7</v>
      </c>
      <c r="N216" s="17">
        <f>+L216*(assessment!$J$279*assessment!$F$3)</f>
        <v>18.921687890749492</v>
      </c>
      <c r="P216" s="7">
        <f>+N216/payroll!F216</f>
        <v>3.4973557117901513E-5</v>
      </c>
      <c r="R216" s="17">
        <f>IF(P216&lt;$R$2,N216, +payroll!F216 * $R$2)</f>
        <v>18.921687890749492</v>
      </c>
      <c r="T216" s="6">
        <f t="shared" si="25"/>
        <v>0</v>
      </c>
      <c r="V216">
        <f t="shared" si="26"/>
        <v>1</v>
      </c>
    </row>
    <row r="217" spans="1:22" hidden="1" outlineLevel="1">
      <c r="A217" t="s">
        <v>355</v>
      </c>
      <c r="B217" t="s">
        <v>356</v>
      </c>
      <c r="C217" s="17">
        <v>31669.5</v>
      </c>
      <c r="D217" s="17">
        <v>60413.5</v>
      </c>
      <c r="E217" s="17">
        <v>7233.56</v>
      </c>
      <c r="F217" s="17"/>
      <c r="G217" s="17">
        <f t="shared" si="28"/>
        <v>33105.519999999997</v>
      </c>
      <c r="H217" s="15">
        <v>1</v>
      </c>
      <c r="J217" s="17">
        <f t="shared" si="24"/>
        <v>33105.519999999997</v>
      </c>
      <c r="L217" s="4">
        <f t="shared" si="27"/>
        <v>7.6319739969965572E-4</v>
      </c>
      <c r="N217" s="17">
        <f>+L217*(assessment!$J$279*assessment!$F$3)</f>
        <v>22142.535061893428</v>
      </c>
      <c r="P217" s="7">
        <f>+N217/payroll!F217</f>
        <v>3.8404861193819897E-3</v>
      </c>
      <c r="R217" s="17">
        <f>IF(P217&lt;$R$2,N217, +payroll!F217 * $R$2)</f>
        <v>22142.535061893428</v>
      </c>
      <c r="T217" s="6">
        <f t="shared" si="25"/>
        <v>0</v>
      </c>
      <c r="V217">
        <f t="shared" si="26"/>
        <v>1</v>
      </c>
    </row>
    <row r="218" spans="1:22" hidden="1" outlineLevel="1">
      <c r="A218" t="s">
        <v>498</v>
      </c>
      <c r="B218" t="s">
        <v>360</v>
      </c>
      <c r="C218" s="17">
        <v>0</v>
      </c>
      <c r="D218" s="17">
        <v>0</v>
      </c>
      <c r="E218" s="17">
        <v>0</v>
      </c>
      <c r="F218" s="17"/>
      <c r="G218" s="17">
        <f>IF(SUM(C218:E218)&lt;&gt;0,AVERAGE(C218:E218),0)</f>
        <v>0</v>
      </c>
      <c r="H218" s="15">
        <v>1</v>
      </c>
      <c r="J218" s="17">
        <f>+G218*H218</f>
        <v>0</v>
      </c>
      <c r="L218" s="4">
        <f t="shared" si="27"/>
        <v>0</v>
      </c>
      <c r="N218" s="17">
        <f>+L218*(assessment!$J$279*assessment!$F$3)</f>
        <v>0</v>
      </c>
      <c r="P218" s="7">
        <f>+N218/payroll!F218</f>
        <v>0</v>
      </c>
      <c r="R218" s="17">
        <f>IF(P218&lt;$R$2,N218, +payroll!F218 * $R$2)</f>
        <v>0</v>
      </c>
      <c r="T218" s="6">
        <f>+N218-R218</f>
        <v>0</v>
      </c>
      <c r="V218" t="e">
        <f>+R218/N218</f>
        <v>#DIV/0!</v>
      </c>
    </row>
    <row r="219" spans="1:22" hidden="1" outlineLevel="1">
      <c r="A219" t="s">
        <v>499</v>
      </c>
      <c r="B219" t="s">
        <v>361</v>
      </c>
      <c r="C219" s="17">
        <v>0</v>
      </c>
      <c r="D219" s="17">
        <v>0</v>
      </c>
      <c r="E219" s="17">
        <v>0</v>
      </c>
      <c r="F219" s="17"/>
      <c r="G219" s="17">
        <f>IF(SUM(C219:E219)&lt;&gt;0,AVERAGE(C219:E219),0)</f>
        <v>0</v>
      </c>
      <c r="H219" s="15">
        <v>1</v>
      </c>
      <c r="J219" s="17">
        <f>+G219*H219</f>
        <v>0</v>
      </c>
      <c r="L219" s="4">
        <f t="shared" si="27"/>
        <v>0</v>
      </c>
      <c r="N219" s="17">
        <f>+L219*(assessment!$J$279*assessment!$F$3)</f>
        <v>0</v>
      </c>
      <c r="P219" s="7">
        <f>+N219/payroll!F219</f>
        <v>0</v>
      </c>
      <c r="R219" s="17">
        <f>IF(P219&lt;$R$2,N219, +payroll!F219 * $R$2)</f>
        <v>0</v>
      </c>
      <c r="T219" s="6">
        <f>+N219-R219</f>
        <v>0</v>
      </c>
      <c r="V219" t="e">
        <f>+R219/N219</f>
        <v>#DIV/0!</v>
      </c>
    </row>
    <row r="220" spans="1:22" hidden="1" outlineLevel="1">
      <c r="A220" t="s">
        <v>500</v>
      </c>
      <c r="B220" t="s">
        <v>357</v>
      </c>
      <c r="C220" s="17">
        <v>0</v>
      </c>
      <c r="D220" s="17">
        <v>0</v>
      </c>
      <c r="E220" s="17">
        <v>0</v>
      </c>
      <c r="F220" s="17"/>
      <c r="G220" s="17">
        <f t="shared" si="28"/>
        <v>0</v>
      </c>
      <c r="H220" s="15">
        <v>1</v>
      </c>
      <c r="J220" s="17">
        <f t="shared" si="24"/>
        <v>0</v>
      </c>
      <c r="L220" s="4">
        <f t="shared" si="27"/>
        <v>0</v>
      </c>
      <c r="N220" s="17">
        <f>+L220*(assessment!$J$279*assessment!$F$3)</f>
        <v>0</v>
      </c>
      <c r="P220" s="7">
        <f>+N220/payroll!F220</f>
        <v>0</v>
      </c>
      <c r="R220" s="17">
        <f>IF(P220&lt;$R$2,N220, +payroll!F220 * $R$2)</f>
        <v>0</v>
      </c>
      <c r="T220" s="6">
        <f t="shared" si="25"/>
        <v>0</v>
      </c>
      <c r="V220" t="e">
        <f t="shared" si="26"/>
        <v>#DIV/0!</v>
      </c>
    </row>
    <row r="221" spans="1:22" hidden="1" outlineLevel="1">
      <c r="A221" t="s">
        <v>359</v>
      </c>
      <c r="B221" t="s">
        <v>358</v>
      </c>
      <c r="C221" s="17">
        <v>1726.25</v>
      </c>
      <c r="D221" s="17">
        <v>613.6</v>
      </c>
      <c r="E221" s="17">
        <v>317.76</v>
      </c>
      <c r="F221" s="17"/>
      <c r="G221" s="17">
        <f t="shared" si="28"/>
        <v>885.86999999999989</v>
      </c>
      <c r="H221" s="15">
        <v>1</v>
      </c>
      <c r="J221" s="17">
        <f t="shared" si="24"/>
        <v>885.86999999999989</v>
      </c>
      <c r="L221" s="4">
        <f t="shared" si="27"/>
        <v>2.04223851633182E-5</v>
      </c>
      <c r="N221" s="17">
        <f>+L221*(assessment!$J$279*assessment!$F$3)</f>
        <v>592.51168793843226</v>
      </c>
      <c r="P221" s="7">
        <f>+N221/payroll!F221</f>
        <v>2.0766011604439336E-4</v>
      </c>
      <c r="R221" s="17">
        <f>IF(P221&lt;$R$2,N221, +payroll!F221 * $R$2)</f>
        <v>592.51168793843226</v>
      </c>
      <c r="T221" s="6">
        <f t="shared" si="25"/>
        <v>0</v>
      </c>
      <c r="V221">
        <f t="shared" si="26"/>
        <v>1</v>
      </c>
    </row>
    <row r="222" spans="1:22" hidden="1" outlineLevel="1">
      <c r="A222" t="s">
        <v>362</v>
      </c>
      <c r="B222" t="s">
        <v>363</v>
      </c>
      <c r="C222" s="17">
        <v>44239.68</v>
      </c>
      <c r="D222" s="17">
        <v>40623.5</v>
      </c>
      <c r="E222" s="17">
        <v>4485.59</v>
      </c>
      <c r="F222" s="17"/>
      <c r="G222" s="17">
        <f t="shared" si="28"/>
        <v>29782.923333333329</v>
      </c>
      <c r="H222" s="15">
        <v>1</v>
      </c>
      <c r="J222" s="17">
        <f t="shared" si="24"/>
        <v>29782.923333333329</v>
      </c>
      <c r="L222" s="4">
        <f t="shared" si="27"/>
        <v>6.8659998826341346E-4</v>
      </c>
      <c r="N222" s="17">
        <f>+L222*(assessment!$J$279*assessment!$F$3)</f>
        <v>19920.225513872523</v>
      </c>
      <c r="P222" s="7">
        <f>+N222/payroll!F222</f>
        <v>7.9423033427766226E-3</v>
      </c>
      <c r="R222" s="17">
        <f>IF(P222&lt;$R$2,N222, +payroll!F222 * $R$2)</f>
        <v>19920.225513872523</v>
      </c>
      <c r="T222" s="6">
        <f t="shared" si="25"/>
        <v>0</v>
      </c>
      <c r="V222">
        <f t="shared" si="26"/>
        <v>1</v>
      </c>
    </row>
    <row r="223" spans="1:22" hidden="1" outlineLevel="1">
      <c r="A223" t="s">
        <v>364</v>
      </c>
      <c r="B223" t="s">
        <v>365</v>
      </c>
      <c r="C223" s="17">
        <v>0</v>
      </c>
      <c r="D223" s="17">
        <v>0</v>
      </c>
      <c r="E223" s="17">
        <v>0</v>
      </c>
      <c r="F223" s="17"/>
      <c r="G223" s="17">
        <f t="shared" si="28"/>
        <v>0</v>
      </c>
      <c r="H223" s="15">
        <v>1</v>
      </c>
      <c r="J223" s="17">
        <f t="shared" si="24"/>
        <v>0</v>
      </c>
      <c r="L223" s="4">
        <f t="shared" si="27"/>
        <v>0</v>
      </c>
      <c r="N223" s="17">
        <f>+L223*(assessment!$J$279*assessment!$F$3)</f>
        <v>0</v>
      </c>
      <c r="P223" s="7">
        <f>+N223/payroll!F223</f>
        <v>0</v>
      </c>
      <c r="R223" s="17">
        <f>IF(P223&lt;$R$2,N223, +payroll!F223 * $R$2)</f>
        <v>0</v>
      </c>
      <c r="T223" s="6">
        <f t="shared" si="25"/>
        <v>0</v>
      </c>
      <c r="V223" t="e">
        <f t="shared" si="26"/>
        <v>#DIV/0!</v>
      </c>
    </row>
    <row r="224" spans="1:22" hidden="1" outlineLevel="1">
      <c r="A224" t="s">
        <v>366</v>
      </c>
      <c r="B224" t="s">
        <v>367</v>
      </c>
      <c r="C224" s="17">
        <v>998.53</v>
      </c>
      <c r="D224" s="17">
        <v>3973.56</v>
      </c>
      <c r="E224" s="17">
        <v>1654.9</v>
      </c>
      <c r="F224" s="17"/>
      <c r="G224" s="17">
        <f t="shared" si="28"/>
        <v>2208.9966666666664</v>
      </c>
      <c r="H224" s="15">
        <v>1</v>
      </c>
      <c r="J224" s="17">
        <f t="shared" si="24"/>
        <v>2208.9966666666664</v>
      </c>
      <c r="L224" s="4">
        <f t="shared" si="27"/>
        <v>5.0925057571825092E-5</v>
      </c>
      <c r="N224" s="17">
        <f>+L224*(assessment!$J$279*assessment!$F$3)</f>
        <v>1477.481282374431</v>
      </c>
      <c r="P224" s="7">
        <f>+N224/payroll!F224</f>
        <v>3.958263115131198E-3</v>
      </c>
      <c r="R224" s="17">
        <f>IF(P224&lt;$R$2,N224, +payroll!F224 * $R$2)</f>
        <v>1477.481282374431</v>
      </c>
      <c r="T224" s="6">
        <f t="shared" si="25"/>
        <v>0</v>
      </c>
      <c r="V224">
        <f t="shared" si="26"/>
        <v>1</v>
      </c>
    </row>
    <row r="225" spans="1:22" hidden="1" outlineLevel="1">
      <c r="A225" t="s">
        <v>368</v>
      </c>
      <c r="B225" t="s">
        <v>369</v>
      </c>
      <c r="C225" s="17">
        <v>61856.54</v>
      </c>
      <c r="D225" s="17">
        <v>51571.88</v>
      </c>
      <c r="E225" s="17">
        <v>7629.73</v>
      </c>
      <c r="F225" s="17"/>
      <c r="G225" s="17">
        <f t="shared" si="28"/>
        <v>40352.716666666667</v>
      </c>
      <c r="H225" s="15">
        <v>1</v>
      </c>
      <c r="J225" s="17">
        <f t="shared" si="24"/>
        <v>40352.716666666667</v>
      </c>
      <c r="L225" s="4">
        <f t="shared" si="27"/>
        <v>9.3027049358587212E-4</v>
      </c>
      <c r="N225" s="17">
        <f>+L225*(assessment!$J$279*assessment!$F$3)</f>
        <v>26989.80241465224</v>
      </c>
      <c r="P225" s="7">
        <f>+N225/payroll!F225</f>
        <v>6.7856809927427549E-3</v>
      </c>
      <c r="R225" s="17">
        <f>IF(P225&lt;$R$2,N225, +payroll!F225 * $R$2)</f>
        <v>26989.80241465224</v>
      </c>
      <c r="T225" s="6">
        <f t="shared" si="25"/>
        <v>0</v>
      </c>
      <c r="V225">
        <f t="shared" si="26"/>
        <v>1</v>
      </c>
    </row>
    <row r="226" spans="1:22" hidden="1" outlineLevel="1">
      <c r="A226" t="s">
        <v>370</v>
      </c>
      <c r="B226" t="s">
        <v>371</v>
      </c>
      <c r="C226" s="17">
        <v>0</v>
      </c>
      <c r="D226" s="17">
        <v>0</v>
      </c>
      <c r="E226" s="17">
        <v>0</v>
      </c>
      <c r="F226" s="17"/>
      <c r="G226" s="17">
        <f t="shared" si="28"/>
        <v>0</v>
      </c>
      <c r="H226" s="15">
        <v>1</v>
      </c>
      <c r="J226" s="17">
        <f t="shared" si="24"/>
        <v>0</v>
      </c>
      <c r="L226" s="4">
        <f t="shared" si="27"/>
        <v>0</v>
      </c>
      <c r="N226" s="17">
        <f>+L226*(assessment!$J$279*assessment!$F$3)</f>
        <v>0</v>
      </c>
      <c r="P226" s="7">
        <f>+N226/payroll!F226</f>
        <v>0</v>
      </c>
      <c r="R226" s="17">
        <f>IF(P226&lt;$R$2,N226, +payroll!F226 * $R$2)</f>
        <v>0</v>
      </c>
      <c r="T226" s="6">
        <f t="shared" si="25"/>
        <v>0</v>
      </c>
      <c r="V226" t="e">
        <f t="shared" si="26"/>
        <v>#DIV/0!</v>
      </c>
    </row>
    <row r="227" spans="1:22" hidden="1" outlineLevel="1">
      <c r="A227" t="s">
        <v>372</v>
      </c>
      <c r="B227" t="s">
        <v>373</v>
      </c>
      <c r="C227" s="17">
        <v>0</v>
      </c>
      <c r="D227" s="17">
        <v>0</v>
      </c>
      <c r="E227" s="17">
        <v>0</v>
      </c>
      <c r="F227" s="17"/>
      <c r="G227" s="17">
        <f t="shared" si="28"/>
        <v>0</v>
      </c>
      <c r="H227" s="15">
        <v>1</v>
      </c>
      <c r="J227" s="17">
        <f t="shared" si="24"/>
        <v>0</v>
      </c>
      <c r="L227" s="4">
        <f t="shared" si="27"/>
        <v>0</v>
      </c>
      <c r="N227" s="17">
        <f>+L227*(assessment!$J$279*assessment!$F$3)</f>
        <v>0</v>
      </c>
      <c r="P227" s="7">
        <f>+N227/payroll!F227</f>
        <v>0</v>
      </c>
      <c r="R227" s="17">
        <f>IF(P227&lt;$R$2,N227, +payroll!F227 * $R$2)</f>
        <v>0</v>
      </c>
      <c r="T227" s="6">
        <f t="shared" si="25"/>
        <v>0</v>
      </c>
      <c r="V227" t="e">
        <f t="shared" si="26"/>
        <v>#DIV/0!</v>
      </c>
    </row>
    <row r="228" spans="1:22" hidden="1" outlineLevel="1">
      <c r="A228" t="s">
        <v>374</v>
      </c>
      <c r="B228" t="s">
        <v>375</v>
      </c>
      <c r="C228" s="17">
        <v>0</v>
      </c>
      <c r="D228" s="17">
        <v>0</v>
      </c>
      <c r="E228" s="17">
        <v>0</v>
      </c>
      <c r="F228" s="17"/>
      <c r="G228" s="17">
        <f t="shared" si="28"/>
        <v>0</v>
      </c>
      <c r="H228" s="15">
        <v>1</v>
      </c>
      <c r="J228" s="17">
        <f t="shared" si="24"/>
        <v>0</v>
      </c>
      <c r="L228" s="4">
        <f t="shared" si="27"/>
        <v>0</v>
      </c>
      <c r="N228" s="17">
        <f>+L228*(assessment!$J$279*assessment!$F$3)</f>
        <v>0</v>
      </c>
      <c r="P228" s="7">
        <f>+N228/payroll!F228</f>
        <v>0</v>
      </c>
      <c r="R228" s="17">
        <f>IF(P228&lt;$R$2,N228, +payroll!F228 * $R$2)</f>
        <v>0</v>
      </c>
      <c r="T228" s="6">
        <f t="shared" si="25"/>
        <v>0</v>
      </c>
      <c r="V228" t="e">
        <f t="shared" si="26"/>
        <v>#DIV/0!</v>
      </c>
    </row>
    <row r="229" spans="1:22" hidden="1" outlineLevel="1">
      <c r="A229" t="s">
        <v>376</v>
      </c>
      <c r="B229" t="s">
        <v>377</v>
      </c>
      <c r="C229" s="17">
        <v>154.28</v>
      </c>
      <c r="D229" s="17">
        <v>0</v>
      </c>
      <c r="E229" s="17">
        <v>0</v>
      </c>
      <c r="F229" s="17"/>
      <c r="G229" s="17">
        <f t="shared" si="28"/>
        <v>51.426666666666669</v>
      </c>
      <c r="H229" s="15">
        <v>1</v>
      </c>
      <c r="J229" s="17">
        <f t="shared" si="24"/>
        <v>51.426666666666669</v>
      </c>
      <c r="L229" s="4">
        <f t="shared" si="27"/>
        <v>1.1855635638775939E-6</v>
      </c>
      <c r="N229" s="17">
        <f>+L229*(assessment!$J$279*assessment!$F$3)</f>
        <v>34.396583101034892</v>
      </c>
      <c r="P229" s="7">
        <f>+N229/payroll!F229</f>
        <v>4.395781636952691E-5</v>
      </c>
      <c r="R229" s="17">
        <f>IF(P229&lt;$R$2,N229, +payroll!F229 * $R$2)</f>
        <v>34.396583101034892</v>
      </c>
      <c r="T229" s="6">
        <f t="shared" si="25"/>
        <v>0</v>
      </c>
      <c r="V229">
        <f t="shared" si="26"/>
        <v>1</v>
      </c>
    </row>
    <row r="230" spans="1:22" hidden="1" outlineLevel="1">
      <c r="A230" t="s">
        <v>378</v>
      </c>
      <c r="B230" t="s">
        <v>379</v>
      </c>
      <c r="C230" s="17">
        <v>0</v>
      </c>
      <c r="D230" s="17">
        <v>0</v>
      </c>
      <c r="E230" s="17">
        <v>0</v>
      </c>
      <c r="F230" s="17"/>
      <c r="G230" s="17">
        <f t="shared" si="28"/>
        <v>0</v>
      </c>
      <c r="H230" s="15">
        <v>1</v>
      </c>
      <c r="J230" s="17">
        <f t="shared" si="24"/>
        <v>0</v>
      </c>
      <c r="L230" s="4">
        <f t="shared" si="27"/>
        <v>0</v>
      </c>
      <c r="N230" s="17">
        <f>+L230*(assessment!$J$279*assessment!$F$3)</f>
        <v>0</v>
      </c>
      <c r="P230" s="7">
        <f>+N230/payroll!F230</f>
        <v>0</v>
      </c>
      <c r="R230" s="17">
        <f>IF(P230&lt;$R$2,N230, +payroll!F230 * $R$2)</f>
        <v>0</v>
      </c>
      <c r="T230" s="6">
        <f t="shared" si="25"/>
        <v>0</v>
      </c>
      <c r="V230" t="e">
        <f t="shared" si="26"/>
        <v>#DIV/0!</v>
      </c>
    </row>
    <row r="231" spans="1:22" hidden="1" outlineLevel="1">
      <c r="A231" t="s">
        <v>380</v>
      </c>
      <c r="B231" t="s">
        <v>381</v>
      </c>
      <c r="C231" s="17">
        <v>80153.740000000005</v>
      </c>
      <c r="D231" s="17">
        <v>54789.3</v>
      </c>
      <c r="E231" s="17">
        <v>35509.230000000003</v>
      </c>
      <c r="F231" s="17"/>
      <c r="G231" s="17">
        <f t="shared" si="28"/>
        <v>56817.42333333334</v>
      </c>
      <c r="H231" s="15">
        <v>1</v>
      </c>
      <c r="J231" s="17">
        <f t="shared" si="24"/>
        <v>56817.42333333334</v>
      </c>
      <c r="L231" s="4">
        <f t="shared" si="27"/>
        <v>1.3098392577924937E-3</v>
      </c>
      <c r="N231" s="17">
        <f>+L231*(assessment!$J$279*assessment!$F$3)</f>
        <v>38002.175718272221</v>
      </c>
      <c r="P231" s="7">
        <f>+N231/payroll!F231</f>
        <v>6.1164284626157063E-3</v>
      </c>
      <c r="R231" s="17">
        <f>IF(P231&lt;$R$2,N231, +payroll!F231 * $R$2)</f>
        <v>38002.175718272221</v>
      </c>
      <c r="T231" s="6">
        <f t="shared" si="25"/>
        <v>0</v>
      </c>
      <c r="V231">
        <f t="shared" si="26"/>
        <v>1</v>
      </c>
    </row>
    <row r="232" spans="1:22" hidden="1" outlineLevel="1">
      <c r="A232" t="s">
        <v>382</v>
      </c>
      <c r="B232" t="s">
        <v>383</v>
      </c>
      <c r="C232" s="17">
        <v>1272.57</v>
      </c>
      <c r="D232" s="17">
        <v>0</v>
      </c>
      <c r="E232" s="17">
        <v>0</v>
      </c>
      <c r="F232" s="17"/>
      <c r="G232" s="17">
        <f t="shared" si="28"/>
        <v>424.19</v>
      </c>
      <c r="H232" s="15">
        <v>1</v>
      </c>
      <c r="J232" s="17">
        <f t="shared" si="24"/>
        <v>424.19</v>
      </c>
      <c r="L232" s="4">
        <f t="shared" si="27"/>
        <v>9.7790551236952921E-6</v>
      </c>
      <c r="N232" s="17">
        <f>+L232*(assessment!$J$279*assessment!$F$3)</f>
        <v>283.71830280583339</v>
      </c>
      <c r="P232" s="7">
        <f>+N232/payroll!F232</f>
        <v>2.8241373846341533E-4</v>
      </c>
      <c r="R232" s="17">
        <f>IF(P232&lt;$R$2,N232, +payroll!F232 * $R$2)</f>
        <v>283.71830280583339</v>
      </c>
      <c r="T232" s="6">
        <f t="shared" si="25"/>
        <v>0</v>
      </c>
      <c r="V232">
        <f t="shared" si="26"/>
        <v>1</v>
      </c>
    </row>
    <row r="233" spans="1:22" hidden="1" outlineLevel="1">
      <c r="A233" t="s">
        <v>384</v>
      </c>
      <c r="B233" t="s">
        <v>385</v>
      </c>
      <c r="C233" s="17">
        <v>0</v>
      </c>
      <c r="D233" s="17">
        <v>0</v>
      </c>
      <c r="E233" s="17">
        <v>0</v>
      </c>
      <c r="F233" s="17"/>
      <c r="G233" s="17">
        <f t="shared" si="28"/>
        <v>0</v>
      </c>
      <c r="H233" s="15">
        <v>1</v>
      </c>
      <c r="J233" s="17">
        <f t="shared" si="24"/>
        <v>0</v>
      </c>
      <c r="L233" s="4">
        <f t="shared" si="27"/>
        <v>0</v>
      </c>
      <c r="N233" s="17">
        <f>+L233*(assessment!$J$279*assessment!$F$3)</f>
        <v>0</v>
      </c>
      <c r="P233" s="7">
        <f>+N233/payroll!F233</f>
        <v>0</v>
      </c>
      <c r="R233" s="17">
        <f>IF(P233&lt;$R$2,N233, +payroll!F233 * $R$2)</f>
        <v>0</v>
      </c>
      <c r="T233" s="6">
        <f t="shared" si="25"/>
        <v>0</v>
      </c>
      <c r="V233" t="e">
        <f t="shared" si="26"/>
        <v>#DIV/0!</v>
      </c>
    </row>
    <row r="234" spans="1:22" hidden="1" outlineLevel="1">
      <c r="A234" t="s">
        <v>386</v>
      </c>
      <c r="B234" t="s">
        <v>387</v>
      </c>
      <c r="C234" s="17">
        <v>0</v>
      </c>
      <c r="D234" s="17">
        <v>0</v>
      </c>
      <c r="E234" s="17">
        <v>0</v>
      </c>
      <c r="F234" s="17"/>
      <c r="G234" s="17">
        <f t="shared" si="28"/>
        <v>0</v>
      </c>
      <c r="H234" s="15">
        <v>1</v>
      </c>
      <c r="J234" s="17">
        <f t="shared" si="24"/>
        <v>0</v>
      </c>
      <c r="L234" s="4">
        <f t="shared" ref="L234:L266" si="29">+J234/$J$269</f>
        <v>0</v>
      </c>
      <c r="N234" s="17">
        <f>+L234*(assessment!$J$279*assessment!$F$3)</f>
        <v>0</v>
      </c>
      <c r="P234" s="7">
        <f>+N234/payroll!F234</f>
        <v>0</v>
      </c>
      <c r="R234" s="17">
        <f>IF(P234&lt;$R$2,N234, +payroll!F234 * $R$2)</f>
        <v>0</v>
      </c>
      <c r="T234" s="6">
        <f t="shared" si="25"/>
        <v>0</v>
      </c>
      <c r="V234" t="e">
        <f t="shared" si="26"/>
        <v>#DIV/0!</v>
      </c>
    </row>
    <row r="235" spans="1:22" hidden="1" outlineLevel="1">
      <c r="A235" t="s">
        <v>388</v>
      </c>
      <c r="B235" t="s">
        <v>389</v>
      </c>
      <c r="C235" s="17">
        <v>0</v>
      </c>
      <c r="D235" s="17">
        <v>0</v>
      </c>
      <c r="E235" s="17">
        <v>523.45000000000005</v>
      </c>
      <c r="F235" s="17"/>
      <c r="G235" s="17">
        <f t="shared" si="28"/>
        <v>174.48333333333335</v>
      </c>
      <c r="H235" s="15">
        <v>1</v>
      </c>
      <c r="J235" s="17">
        <f t="shared" ref="J235:J266" si="30">+G235*H235</f>
        <v>174.48333333333335</v>
      </c>
      <c r="L235" s="4">
        <f t="shared" si="29"/>
        <v>4.0224478060132652E-6</v>
      </c>
      <c r="N235" s="17">
        <f>+L235*(assessment!$J$279*assessment!$F$3)</f>
        <v>116.70269266422554</v>
      </c>
      <c r="P235" s="7">
        <f>+N235/payroll!F235</f>
        <v>8.4259980181356932E-5</v>
      </c>
      <c r="R235" s="17">
        <f>IF(P235&lt;$R$2,N235, +payroll!F235 * $R$2)</f>
        <v>116.70269266422554</v>
      </c>
      <c r="T235" s="6">
        <f t="shared" ref="T235:T266" si="31">+N235-R235</f>
        <v>0</v>
      </c>
      <c r="V235">
        <f t="shared" ref="V235:V266" si="32">+R235/N235</f>
        <v>1</v>
      </c>
    </row>
    <row r="236" spans="1:22" hidden="1" outlineLevel="1">
      <c r="A236" t="s">
        <v>527</v>
      </c>
      <c r="B236" t="s">
        <v>529</v>
      </c>
      <c r="C236" s="17">
        <v>0</v>
      </c>
      <c r="D236" s="17">
        <v>0</v>
      </c>
      <c r="E236" s="17">
        <v>0</v>
      </c>
      <c r="F236" s="17"/>
      <c r="G236" s="17">
        <f>IF(SUM(C236:E236)&lt;&gt;0,AVERAGE(C236:E236),0)</f>
        <v>0</v>
      </c>
      <c r="H236" s="15">
        <v>1</v>
      </c>
      <c r="J236" s="17">
        <f>+G236*H236</f>
        <v>0</v>
      </c>
      <c r="L236" s="4">
        <f>+J236/$J$269</f>
        <v>0</v>
      </c>
      <c r="N236" s="17">
        <f>+L236*(assessment!$J$279*assessment!$F$3)</f>
        <v>0</v>
      </c>
      <c r="P236" s="7">
        <f>+N236/payroll!F236</f>
        <v>0</v>
      </c>
      <c r="R236" s="17">
        <f>IF(P236&lt;$R$2,N236, +payroll!F236 * $R$2)</f>
        <v>0</v>
      </c>
      <c r="T236" s="6">
        <f>+N236-R236</f>
        <v>0</v>
      </c>
      <c r="V236" t="e">
        <f>+R236/N236</f>
        <v>#DIV/0!</v>
      </c>
    </row>
    <row r="237" spans="1:22" hidden="1" outlineLevel="1">
      <c r="A237" t="s">
        <v>390</v>
      </c>
      <c r="B237" t="s">
        <v>391</v>
      </c>
      <c r="C237" s="17">
        <v>628.32000000000005</v>
      </c>
      <c r="D237" s="17">
        <v>0</v>
      </c>
      <c r="E237" s="17">
        <v>0</v>
      </c>
      <c r="F237" s="17"/>
      <c r="G237" s="17">
        <f t="shared" ref="G237:G259" si="33">IF(SUM(C237:E237)&lt;&gt;0,AVERAGE(C237:E237),0)</f>
        <v>209.44000000000003</v>
      </c>
      <c r="H237" s="15">
        <v>1</v>
      </c>
      <c r="J237" s="17">
        <f t="shared" si="30"/>
        <v>209.44000000000003</v>
      </c>
      <c r="L237" s="4">
        <f t="shared" si="29"/>
        <v>4.8283205759370622E-6</v>
      </c>
      <c r="N237" s="17">
        <f>+L237*(assessment!$J$279*assessment!$F$3)</f>
        <v>140.08336203034904</v>
      </c>
      <c r="P237" s="7">
        <f>+N237/payroll!F237</f>
        <v>2.0807837521650906E-4</v>
      </c>
      <c r="R237" s="17">
        <f>IF(P237&lt;$R$2,N237, +payroll!F237 * $R$2)</f>
        <v>140.08336203034904</v>
      </c>
      <c r="T237" s="6">
        <f t="shared" si="31"/>
        <v>0</v>
      </c>
      <c r="V237">
        <f t="shared" si="32"/>
        <v>1</v>
      </c>
    </row>
    <row r="238" spans="1:22" hidden="1" outlineLevel="1">
      <c r="A238" t="s">
        <v>392</v>
      </c>
      <c r="B238" t="s">
        <v>393</v>
      </c>
      <c r="C238" s="17">
        <v>0</v>
      </c>
      <c r="D238" s="17">
        <v>0</v>
      </c>
      <c r="E238" s="17">
        <v>0</v>
      </c>
      <c r="F238" s="17"/>
      <c r="G238" s="17">
        <f t="shared" si="33"/>
        <v>0</v>
      </c>
      <c r="H238" s="15">
        <v>1</v>
      </c>
      <c r="J238" s="17">
        <f t="shared" si="30"/>
        <v>0</v>
      </c>
      <c r="L238" s="4">
        <f t="shared" si="29"/>
        <v>0</v>
      </c>
      <c r="N238" s="17">
        <f>+L238*(assessment!$J$279*assessment!$F$3)</f>
        <v>0</v>
      </c>
      <c r="P238" s="7">
        <f>+N238/payroll!F238</f>
        <v>0</v>
      </c>
      <c r="R238" s="17">
        <f>IF(P238&lt;$R$2,N238, +payroll!F238 * $R$2)</f>
        <v>0</v>
      </c>
      <c r="T238" s="6">
        <f t="shared" si="31"/>
        <v>0</v>
      </c>
      <c r="V238" t="e">
        <f t="shared" si="32"/>
        <v>#DIV/0!</v>
      </c>
    </row>
    <row r="239" spans="1:22" hidden="1" outlineLevel="1">
      <c r="A239" t="s">
        <v>394</v>
      </c>
      <c r="B239" t="s">
        <v>395</v>
      </c>
      <c r="C239" s="17">
        <v>5218.79</v>
      </c>
      <c r="D239" s="17">
        <v>9414.99</v>
      </c>
      <c r="E239" s="17">
        <v>4526.3</v>
      </c>
      <c r="F239" s="17"/>
      <c r="G239" s="17">
        <f t="shared" si="33"/>
        <v>6386.6933333333327</v>
      </c>
      <c r="H239" s="15">
        <v>1</v>
      </c>
      <c r="J239" s="17">
        <f t="shared" si="30"/>
        <v>6386.6933333333327</v>
      </c>
      <c r="L239" s="4">
        <f t="shared" si="29"/>
        <v>1.4723549863222588E-4</v>
      </c>
      <c r="N239" s="17">
        <f>+L239*(assessment!$J$279*assessment!$F$3)</f>
        <v>4271.7220893341755</v>
      </c>
      <c r="P239" s="7">
        <f>+N239/payroll!F239</f>
        <v>1.2919293041347476E-3</v>
      </c>
      <c r="R239" s="17">
        <f>IF(P239&lt;$R$2,N239, +payroll!F239 * $R$2)</f>
        <v>4271.7220893341755</v>
      </c>
      <c r="T239" s="6">
        <f t="shared" si="31"/>
        <v>0</v>
      </c>
      <c r="V239">
        <f t="shared" si="32"/>
        <v>1</v>
      </c>
    </row>
    <row r="240" spans="1:22" hidden="1" outlineLevel="1">
      <c r="A240" t="s">
        <v>396</v>
      </c>
      <c r="B240" t="s">
        <v>397</v>
      </c>
      <c r="C240" s="17">
        <v>0</v>
      </c>
      <c r="D240" s="17">
        <v>0</v>
      </c>
      <c r="E240" s="17">
        <v>0</v>
      </c>
      <c r="F240" s="17"/>
      <c r="G240" s="17">
        <f t="shared" si="33"/>
        <v>0</v>
      </c>
      <c r="H240" s="15">
        <v>1</v>
      </c>
      <c r="J240" s="17">
        <f t="shared" si="30"/>
        <v>0</v>
      </c>
      <c r="L240" s="4">
        <f t="shared" si="29"/>
        <v>0</v>
      </c>
      <c r="N240" s="17">
        <f>+L240*(assessment!$J$279*assessment!$F$3)</f>
        <v>0</v>
      </c>
      <c r="P240" s="7">
        <f>+N240/payroll!F240</f>
        <v>0</v>
      </c>
      <c r="R240" s="17">
        <f>IF(P240&lt;$R$2,N240, +payroll!F240 * $R$2)</f>
        <v>0</v>
      </c>
      <c r="T240" s="6">
        <f t="shared" si="31"/>
        <v>0</v>
      </c>
      <c r="V240" t="e">
        <f t="shared" si="32"/>
        <v>#DIV/0!</v>
      </c>
    </row>
    <row r="241" spans="1:22" hidden="1" outlineLevel="1">
      <c r="A241" t="s">
        <v>398</v>
      </c>
      <c r="B241" t="s">
        <v>399</v>
      </c>
      <c r="C241" s="17">
        <v>0</v>
      </c>
      <c r="D241" s="17">
        <v>0</v>
      </c>
      <c r="E241" s="17">
        <v>0</v>
      </c>
      <c r="F241" s="17"/>
      <c r="G241" s="17">
        <f t="shared" si="33"/>
        <v>0</v>
      </c>
      <c r="H241" s="15">
        <v>1</v>
      </c>
      <c r="J241" s="17">
        <f t="shared" si="30"/>
        <v>0</v>
      </c>
      <c r="L241" s="4">
        <f t="shared" si="29"/>
        <v>0</v>
      </c>
      <c r="N241" s="17">
        <f>+L241*(assessment!$J$279*assessment!$F$3)</f>
        <v>0</v>
      </c>
      <c r="P241" s="7">
        <f>+N241/payroll!F241</f>
        <v>0</v>
      </c>
      <c r="R241" s="17">
        <f>IF(P241&lt;$R$2,N241, +payroll!F241 * $R$2)</f>
        <v>0</v>
      </c>
      <c r="T241" s="6">
        <f t="shared" si="31"/>
        <v>0</v>
      </c>
      <c r="V241" t="e">
        <f t="shared" si="32"/>
        <v>#DIV/0!</v>
      </c>
    </row>
    <row r="242" spans="1:22" hidden="1" outlineLevel="1">
      <c r="A242" t="s">
        <v>400</v>
      </c>
      <c r="B242" t="s">
        <v>401</v>
      </c>
      <c r="C242" s="17">
        <v>0</v>
      </c>
      <c r="D242" s="17">
        <v>0</v>
      </c>
      <c r="E242" s="17">
        <v>0</v>
      </c>
      <c r="F242" s="17"/>
      <c r="G242" s="17">
        <f t="shared" si="33"/>
        <v>0</v>
      </c>
      <c r="H242" s="15">
        <v>1</v>
      </c>
      <c r="J242" s="17">
        <f t="shared" si="30"/>
        <v>0</v>
      </c>
      <c r="L242" s="4">
        <f t="shared" si="29"/>
        <v>0</v>
      </c>
      <c r="N242" s="17">
        <f>+L242*(assessment!$J$279*assessment!$F$3)</f>
        <v>0</v>
      </c>
      <c r="P242" s="7">
        <f>+N242/payroll!F242</f>
        <v>0</v>
      </c>
      <c r="R242" s="17">
        <f>IF(P242&lt;$R$2,N242, +payroll!F242 * $R$2)</f>
        <v>0</v>
      </c>
      <c r="T242" s="6">
        <f t="shared" si="31"/>
        <v>0</v>
      </c>
      <c r="V242" t="e">
        <f t="shared" si="32"/>
        <v>#DIV/0!</v>
      </c>
    </row>
    <row r="243" spans="1:22" hidden="1" outlineLevel="1">
      <c r="A243" t="s">
        <v>402</v>
      </c>
      <c r="B243" t="s">
        <v>403</v>
      </c>
      <c r="C243" s="17">
        <v>909.9</v>
      </c>
      <c r="D243" s="17">
        <v>298.31</v>
      </c>
      <c r="E243" s="17">
        <v>26180.22</v>
      </c>
      <c r="F243" s="17"/>
      <c r="G243" s="17">
        <f t="shared" si="33"/>
        <v>9129.4766666666674</v>
      </c>
      <c r="H243" s="15">
        <v>1</v>
      </c>
      <c r="J243" s="17">
        <f t="shared" si="30"/>
        <v>9129.4766666666674</v>
      </c>
      <c r="L243" s="4">
        <f t="shared" si="29"/>
        <v>2.1046619574677217E-4</v>
      </c>
      <c r="N243" s="17">
        <f>+L243*(assessment!$J$279*assessment!$F$3)</f>
        <v>6106.2251004788513</v>
      </c>
      <c r="P243" s="7">
        <f>+N243/payroll!F243</f>
        <v>2.8650748893386531E-3</v>
      </c>
      <c r="R243" s="17">
        <f>IF(P243&lt;$R$2,N243, +payroll!F243 * $R$2)</f>
        <v>6106.2251004788513</v>
      </c>
      <c r="T243" s="6">
        <f t="shared" si="31"/>
        <v>0</v>
      </c>
      <c r="V243">
        <f t="shared" si="32"/>
        <v>1</v>
      </c>
    </row>
    <row r="244" spans="1:22" hidden="1" outlineLevel="1">
      <c r="A244" t="s">
        <v>404</v>
      </c>
      <c r="B244" t="s">
        <v>405</v>
      </c>
      <c r="C244" s="17">
        <v>0</v>
      </c>
      <c r="D244" s="17">
        <v>0</v>
      </c>
      <c r="E244" s="17">
        <v>0</v>
      </c>
      <c r="F244" s="17"/>
      <c r="G244" s="17">
        <f t="shared" si="33"/>
        <v>0</v>
      </c>
      <c r="H244" s="15">
        <v>1</v>
      </c>
      <c r="J244" s="17">
        <f t="shared" si="30"/>
        <v>0</v>
      </c>
      <c r="L244" s="4">
        <f t="shared" si="29"/>
        <v>0</v>
      </c>
      <c r="N244" s="17">
        <f>+L244*(assessment!$J$279*assessment!$F$3)</f>
        <v>0</v>
      </c>
      <c r="P244" s="7">
        <f>+N244/payroll!F244</f>
        <v>0</v>
      </c>
      <c r="R244" s="17">
        <f>IF(P244&lt;$R$2,N244, +payroll!F244 * $R$2)</f>
        <v>0</v>
      </c>
      <c r="T244" s="6">
        <f t="shared" si="31"/>
        <v>0</v>
      </c>
      <c r="V244" t="e">
        <f t="shared" si="32"/>
        <v>#DIV/0!</v>
      </c>
    </row>
    <row r="245" spans="1:22" hidden="1" outlineLevel="1">
      <c r="A245" t="s">
        <v>406</v>
      </c>
      <c r="B245" t="s">
        <v>407</v>
      </c>
      <c r="C245" s="17">
        <v>6603.12</v>
      </c>
      <c r="D245" s="17">
        <v>5069.2700000000004</v>
      </c>
      <c r="E245" s="17">
        <v>3610.95</v>
      </c>
      <c r="F245" s="17"/>
      <c r="G245" s="17">
        <f t="shared" si="33"/>
        <v>5094.4466666666667</v>
      </c>
      <c r="H245" s="15">
        <v>1</v>
      </c>
      <c r="J245" s="17">
        <f t="shared" si="30"/>
        <v>5094.4466666666667</v>
      </c>
      <c r="L245" s="4">
        <f t="shared" si="29"/>
        <v>1.17444717645534E-4</v>
      </c>
      <c r="N245" s="17">
        <f>+L245*(assessment!$J$279*assessment!$F$3)</f>
        <v>3407.4064970921095</v>
      </c>
      <c r="P245" s="7">
        <f>+N245/payroll!F245</f>
        <v>1.2374418404385704E-3</v>
      </c>
      <c r="R245" s="17">
        <f>IF(P245&lt;$R$2,N245, +payroll!F245 * $R$2)</f>
        <v>3407.4064970921095</v>
      </c>
      <c r="T245" s="6">
        <f t="shared" si="31"/>
        <v>0</v>
      </c>
      <c r="V245">
        <f t="shared" si="32"/>
        <v>1</v>
      </c>
    </row>
    <row r="246" spans="1:22" hidden="1" outlineLevel="1">
      <c r="A246" t="s">
        <v>408</v>
      </c>
      <c r="B246" t="s">
        <v>409</v>
      </c>
      <c r="C246" s="17">
        <v>0</v>
      </c>
      <c r="D246" s="17">
        <v>0</v>
      </c>
      <c r="E246" s="17">
        <v>0</v>
      </c>
      <c r="F246" s="17"/>
      <c r="G246" s="17">
        <f t="shared" si="33"/>
        <v>0</v>
      </c>
      <c r="H246" s="15">
        <v>1</v>
      </c>
      <c r="J246" s="17">
        <f t="shared" si="30"/>
        <v>0</v>
      </c>
      <c r="L246" s="4">
        <f t="shared" si="29"/>
        <v>0</v>
      </c>
      <c r="N246" s="17">
        <f>+L246*(assessment!$J$279*assessment!$F$3)</f>
        <v>0</v>
      </c>
      <c r="P246" s="7">
        <f>+N246/payroll!F246</f>
        <v>0</v>
      </c>
      <c r="R246" s="17">
        <f>IF(P246&lt;$R$2,N246, +payroll!F246 * $R$2)</f>
        <v>0</v>
      </c>
      <c r="T246" s="6">
        <f t="shared" si="31"/>
        <v>0</v>
      </c>
      <c r="V246" t="e">
        <f t="shared" si="32"/>
        <v>#DIV/0!</v>
      </c>
    </row>
    <row r="247" spans="1:22" hidden="1" outlineLevel="1">
      <c r="A247" t="s">
        <v>410</v>
      </c>
      <c r="B247" t="s">
        <v>411</v>
      </c>
      <c r="C247" s="17">
        <v>40419.97</v>
      </c>
      <c r="D247" s="17">
        <v>50327.519999999997</v>
      </c>
      <c r="E247" s="17">
        <v>47355.05</v>
      </c>
      <c r="F247" s="17"/>
      <c r="G247" s="17">
        <f t="shared" si="33"/>
        <v>46034.179999999993</v>
      </c>
      <c r="H247" s="15">
        <v>1</v>
      </c>
      <c r="J247" s="17">
        <f t="shared" si="30"/>
        <v>46034.179999999993</v>
      </c>
      <c r="L247" s="4">
        <f t="shared" si="29"/>
        <v>1.0612479874445679E-3</v>
      </c>
      <c r="N247" s="17">
        <f>+L247*(assessment!$J$279*assessment!$F$3)</f>
        <v>30789.833378104708</v>
      </c>
      <c r="P247" s="7">
        <f>+N247/payroll!F247</f>
        <v>2.1121837207748522E-3</v>
      </c>
      <c r="R247" s="17">
        <f>IF(P247&lt;$R$2,N247, +payroll!F247 * $R$2)</f>
        <v>30789.833378104708</v>
      </c>
      <c r="T247" s="6">
        <f t="shared" si="31"/>
        <v>0</v>
      </c>
      <c r="V247">
        <f t="shared" si="32"/>
        <v>1</v>
      </c>
    </row>
    <row r="248" spans="1:22" hidden="1" outlineLevel="1">
      <c r="A248" t="s">
        <v>412</v>
      </c>
      <c r="B248" t="s">
        <v>413</v>
      </c>
      <c r="C248" s="17">
        <v>2592.79</v>
      </c>
      <c r="D248" s="17">
        <v>1766.9</v>
      </c>
      <c r="E248" s="17">
        <v>12334.31</v>
      </c>
      <c r="F248" s="17"/>
      <c r="G248" s="17">
        <f t="shared" si="33"/>
        <v>5564.666666666667</v>
      </c>
      <c r="H248" s="15">
        <v>1</v>
      </c>
      <c r="J248" s="17">
        <f t="shared" si="30"/>
        <v>5564.666666666667</v>
      </c>
      <c r="L248" s="4">
        <f t="shared" si="29"/>
        <v>1.2828492439313297E-4</v>
      </c>
      <c r="N248" s="17">
        <f>+L248*(assessment!$J$279*assessment!$F$3)</f>
        <v>3721.9118374946624</v>
      </c>
      <c r="P248" s="7">
        <f>+N248/payroll!F248</f>
        <v>1.0891220005841775E-3</v>
      </c>
      <c r="R248" s="17">
        <f>IF(P248&lt;$R$2,N248, +payroll!F248 * $R$2)</f>
        <v>3721.9118374946624</v>
      </c>
      <c r="T248" s="6">
        <f t="shared" si="31"/>
        <v>0</v>
      </c>
      <c r="V248">
        <f t="shared" si="32"/>
        <v>1</v>
      </c>
    </row>
    <row r="249" spans="1:22" hidden="1" outlineLevel="1">
      <c r="A249" t="s">
        <v>414</v>
      </c>
      <c r="B249" t="s">
        <v>415</v>
      </c>
      <c r="C249" s="17">
        <v>684.01</v>
      </c>
      <c r="D249" s="17">
        <v>173.71</v>
      </c>
      <c r="E249" s="17">
        <v>0</v>
      </c>
      <c r="F249" s="17"/>
      <c r="G249" s="17">
        <f t="shared" si="33"/>
        <v>285.90666666666669</v>
      </c>
      <c r="H249" s="15">
        <v>1</v>
      </c>
      <c r="J249" s="17">
        <f t="shared" si="30"/>
        <v>285.90666666666669</v>
      </c>
      <c r="L249" s="4">
        <f t="shared" si="29"/>
        <v>6.5911432461050683E-6</v>
      </c>
      <c r="N249" s="17">
        <f>+L249*(assessment!$J$279*assessment!$F$3)</f>
        <v>191.2278795528886</v>
      </c>
      <c r="P249" s="7">
        <f>+N249/payroll!F249</f>
        <v>1.8082911201484049E-4</v>
      </c>
      <c r="R249" s="17">
        <f>IF(P249&lt;$R$2,N249, +payroll!F249 * $R$2)</f>
        <v>191.2278795528886</v>
      </c>
      <c r="T249" s="6">
        <f t="shared" si="31"/>
        <v>0</v>
      </c>
      <c r="V249">
        <f t="shared" si="32"/>
        <v>1</v>
      </c>
    </row>
    <row r="250" spans="1:22" hidden="1" outlineLevel="1">
      <c r="A250" t="s">
        <v>416</v>
      </c>
      <c r="B250" t="s">
        <v>417</v>
      </c>
      <c r="C250" s="17">
        <v>28865.1</v>
      </c>
      <c r="D250" s="17">
        <v>18270.03</v>
      </c>
      <c r="E250" s="17">
        <v>38313.519999999997</v>
      </c>
      <c r="F250" s="17"/>
      <c r="G250" s="17">
        <f t="shared" si="33"/>
        <v>28482.883333333331</v>
      </c>
      <c r="H250" s="15">
        <v>1</v>
      </c>
      <c r="J250" s="17">
        <f t="shared" si="30"/>
        <v>28482.883333333331</v>
      </c>
      <c r="L250" s="4">
        <f t="shared" si="29"/>
        <v>6.5662954383283092E-4</v>
      </c>
      <c r="N250" s="17">
        <f>+L250*(assessment!$J$279*assessment!$F$3)</f>
        <v>19050.697372285747</v>
      </c>
      <c r="P250" s="7">
        <f>+N250/payroll!F250</f>
        <v>3.0106785172162968E-3</v>
      </c>
      <c r="R250" s="17">
        <f>IF(P250&lt;$R$2,N250, +payroll!F250 * $R$2)</f>
        <v>19050.697372285747</v>
      </c>
      <c r="T250" s="6">
        <f t="shared" si="31"/>
        <v>0</v>
      </c>
      <c r="V250">
        <f t="shared" si="32"/>
        <v>1</v>
      </c>
    </row>
    <row r="251" spans="1:22" hidden="1" outlineLevel="1">
      <c r="A251" t="s">
        <v>418</v>
      </c>
      <c r="B251" t="s">
        <v>419</v>
      </c>
      <c r="C251" s="17">
        <v>10556.88</v>
      </c>
      <c r="D251" s="17">
        <v>12592.64</v>
      </c>
      <c r="E251" s="17">
        <v>2527.9299999999998</v>
      </c>
      <c r="F251" s="17"/>
      <c r="G251" s="17">
        <f t="shared" si="33"/>
        <v>8559.15</v>
      </c>
      <c r="H251" s="15">
        <v>1</v>
      </c>
      <c r="J251" s="17">
        <f t="shared" si="30"/>
        <v>8559.15</v>
      </c>
      <c r="L251" s="4">
        <f t="shared" si="29"/>
        <v>1.9731818209287478E-4</v>
      </c>
      <c r="N251" s="17">
        <f>+L251*(assessment!$J$279*assessment!$F$3)</f>
        <v>5724.7636942420813</v>
      </c>
      <c r="P251" s="7">
        <f>+N251/payroll!F251</f>
        <v>4.4791340464773029E-4</v>
      </c>
      <c r="R251" s="17">
        <f>IF(P251&lt;$R$2,N251, +payroll!F251 * $R$2)</f>
        <v>5724.7636942420813</v>
      </c>
      <c r="T251" s="6">
        <f t="shared" si="31"/>
        <v>0</v>
      </c>
      <c r="V251">
        <f t="shared" si="32"/>
        <v>1</v>
      </c>
    </row>
    <row r="252" spans="1:22" hidden="1" outlineLevel="1">
      <c r="A252" t="s">
        <v>420</v>
      </c>
      <c r="B252" t="s">
        <v>421</v>
      </c>
      <c r="C252" s="17">
        <v>0</v>
      </c>
      <c r="D252" s="17">
        <v>0</v>
      </c>
      <c r="E252" s="17">
        <v>0</v>
      </c>
      <c r="F252" s="17"/>
      <c r="G252" s="17">
        <f t="shared" si="33"/>
        <v>0</v>
      </c>
      <c r="H252" s="15">
        <v>1</v>
      </c>
      <c r="J252" s="17">
        <f t="shared" si="30"/>
        <v>0</v>
      </c>
      <c r="L252" s="4">
        <f t="shared" si="29"/>
        <v>0</v>
      </c>
      <c r="N252" s="17">
        <f>+L252*(assessment!$J$279*assessment!$F$3)</f>
        <v>0</v>
      </c>
      <c r="P252" s="7">
        <f>+N252/payroll!F252</f>
        <v>0</v>
      </c>
      <c r="R252" s="17">
        <f>IF(P252&lt;$R$2,N252, +payroll!F252 * $R$2)</f>
        <v>0</v>
      </c>
      <c r="T252" s="6">
        <f t="shared" si="31"/>
        <v>0</v>
      </c>
      <c r="V252" t="e">
        <f t="shared" si="32"/>
        <v>#DIV/0!</v>
      </c>
    </row>
    <row r="253" spans="1:22" hidden="1" outlineLevel="1">
      <c r="A253" t="s">
        <v>422</v>
      </c>
      <c r="B253" t="s">
        <v>423</v>
      </c>
      <c r="C253" s="17">
        <v>0</v>
      </c>
      <c r="D253" s="17">
        <v>0</v>
      </c>
      <c r="E253" s="17">
        <v>0</v>
      </c>
      <c r="F253" s="17"/>
      <c r="G253" s="17">
        <f t="shared" si="33"/>
        <v>0</v>
      </c>
      <c r="H253" s="15">
        <v>1</v>
      </c>
      <c r="J253" s="17">
        <f t="shared" si="30"/>
        <v>0</v>
      </c>
      <c r="L253" s="4">
        <f t="shared" si="29"/>
        <v>0</v>
      </c>
      <c r="N253" s="17">
        <f>+L253*(assessment!$J$279*assessment!$F$3)</f>
        <v>0</v>
      </c>
      <c r="P253" s="7">
        <f>+N253/payroll!F253</f>
        <v>0</v>
      </c>
      <c r="R253" s="17">
        <f>IF(P253&lt;$R$2,N253, +payroll!F253 * $R$2)</f>
        <v>0</v>
      </c>
      <c r="T253" s="6">
        <f t="shared" si="31"/>
        <v>0</v>
      </c>
      <c r="V253" t="e">
        <f t="shared" si="32"/>
        <v>#DIV/0!</v>
      </c>
    </row>
    <row r="254" spans="1:22" hidden="1" outlineLevel="1">
      <c r="A254" t="s">
        <v>424</v>
      </c>
      <c r="B254" t="s">
        <v>425</v>
      </c>
      <c r="C254" s="17">
        <v>6397.07</v>
      </c>
      <c r="D254" s="17">
        <v>6343.13</v>
      </c>
      <c r="E254" s="17">
        <v>25001.8</v>
      </c>
      <c r="F254" s="17"/>
      <c r="G254" s="17">
        <f t="shared" si="33"/>
        <v>12580.666666666666</v>
      </c>
      <c r="H254" s="15">
        <v>1</v>
      </c>
      <c r="J254" s="17">
        <f t="shared" si="30"/>
        <v>12580.666666666666</v>
      </c>
      <c r="L254" s="4">
        <f t="shared" si="29"/>
        <v>2.900281308521399E-4</v>
      </c>
      <c r="N254" s="17">
        <f>+L254*(assessment!$J$279*assessment!$F$3)</f>
        <v>8414.5439421782394</v>
      </c>
      <c r="P254" s="7">
        <f>+N254/payroll!F254</f>
        <v>3.9398457347082257E-3</v>
      </c>
      <c r="R254" s="17">
        <f>IF(P254&lt;$R$2,N254, +payroll!F254 * $R$2)</f>
        <v>8414.5439421782394</v>
      </c>
      <c r="T254" s="6">
        <f t="shared" si="31"/>
        <v>0</v>
      </c>
      <c r="V254">
        <f t="shared" si="32"/>
        <v>1</v>
      </c>
    </row>
    <row r="255" spans="1:22" hidden="1" outlineLevel="1">
      <c r="A255" t="s">
        <v>426</v>
      </c>
      <c r="B255" t="s">
        <v>427</v>
      </c>
      <c r="C255" s="17">
        <v>0</v>
      </c>
      <c r="D255" s="17">
        <v>0</v>
      </c>
      <c r="E255" s="17">
        <v>0</v>
      </c>
      <c r="F255" s="17"/>
      <c r="G255" s="17">
        <f t="shared" si="33"/>
        <v>0</v>
      </c>
      <c r="H255" s="15">
        <v>1</v>
      </c>
      <c r="J255" s="17">
        <f t="shared" si="30"/>
        <v>0</v>
      </c>
      <c r="L255" s="4">
        <f t="shared" si="29"/>
        <v>0</v>
      </c>
      <c r="N255" s="17">
        <f>+L255*(assessment!$J$279*assessment!$F$3)</f>
        <v>0</v>
      </c>
      <c r="P255" s="7">
        <f>+N255/payroll!F255</f>
        <v>0</v>
      </c>
      <c r="R255" s="17">
        <f>IF(P255&lt;$R$2,N255, +payroll!F255 * $R$2)</f>
        <v>0</v>
      </c>
      <c r="T255" s="6">
        <f t="shared" si="31"/>
        <v>0</v>
      </c>
      <c r="V255" t="e">
        <f t="shared" si="32"/>
        <v>#DIV/0!</v>
      </c>
    </row>
    <row r="256" spans="1:22" hidden="1" outlineLevel="1">
      <c r="A256" t="s">
        <v>428</v>
      </c>
      <c r="B256" t="s">
        <v>429</v>
      </c>
      <c r="C256" s="17">
        <v>0</v>
      </c>
      <c r="D256" s="17">
        <v>0</v>
      </c>
      <c r="E256" s="17">
        <v>0</v>
      </c>
      <c r="F256" s="17"/>
      <c r="G256" s="17">
        <f t="shared" si="33"/>
        <v>0</v>
      </c>
      <c r="H256" s="15">
        <v>1</v>
      </c>
      <c r="J256" s="17">
        <f t="shared" si="30"/>
        <v>0</v>
      </c>
      <c r="L256" s="4">
        <f t="shared" si="29"/>
        <v>0</v>
      </c>
      <c r="N256" s="17">
        <f>+L256*(assessment!$J$279*assessment!$F$3)</f>
        <v>0</v>
      </c>
      <c r="P256" s="7">
        <f>+N256/payroll!F256</f>
        <v>0</v>
      </c>
      <c r="R256" s="17">
        <f>IF(P256&lt;$R$2,N256, +payroll!F256 * $R$2)</f>
        <v>0</v>
      </c>
      <c r="T256" s="6">
        <f t="shared" si="31"/>
        <v>0</v>
      </c>
      <c r="V256" t="e">
        <f t="shared" si="32"/>
        <v>#DIV/0!</v>
      </c>
    </row>
    <row r="257" spans="1:22" hidden="1" outlineLevel="1">
      <c r="A257" t="s">
        <v>430</v>
      </c>
      <c r="B257" t="s">
        <v>431</v>
      </c>
      <c r="C257" s="17">
        <v>120.28</v>
      </c>
      <c r="D257" s="17">
        <v>77.63</v>
      </c>
      <c r="E257" s="17">
        <v>952.51</v>
      </c>
      <c r="F257" s="17"/>
      <c r="G257" s="17">
        <f t="shared" si="33"/>
        <v>383.47333333333336</v>
      </c>
      <c r="H257" s="15">
        <v>1</v>
      </c>
      <c r="J257" s="17">
        <f t="shared" si="30"/>
        <v>383.47333333333336</v>
      </c>
      <c r="L257" s="4">
        <f t="shared" si="29"/>
        <v>8.8403943165417532E-6</v>
      </c>
      <c r="N257" s="17">
        <f>+L257*(assessment!$J$279*assessment!$F$3)</f>
        <v>256.48507344498682</v>
      </c>
      <c r="P257" s="7">
        <f>+N257/payroll!F257</f>
        <v>9.9202979823258706E-5</v>
      </c>
      <c r="R257" s="17">
        <f>IF(P257&lt;$R$2,N257, +payroll!F257 * $R$2)</f>
        <v>256.48507344498682</v>
      </c>
      <c r="T257" s="6">
        <f t="shared" si="31"/>
        <v>0</v>
      </c>
      <c r="V257">
        <f t="shared" si="32"/>
        <v>1</v>
      </c>
    </row>
    <row r="258" spans="1:22" hidden="1" outlineLevel="1">
      <c r="A258" t="s">
        <v>432</v>
      </c>
      <c r="B258" t="s">
        <v>433</v>
      </c>
      <c r="C258" s="17">
        <v>0</v>
      </c>
      <c r="D258" s="17">
        <v>0</v>
      </c>
      <c r="E258" s="17">
        <v>0</v>
      </c>
      <c r="F258" s="17"/>
      <c r="G258" s="17">
        <f t="shared" si="33"/>
        <v>0</v>
      </c>
      <c r="H258" s="15">
        <v>1</v>
      </c>
      <c r="J258" s="17">
        <f t="shared" si="30"/>
        <v>0</v>
      </c>
      <c r="L258" s="4">
        <f t="shared" si="29"/>
        <v>0</v>
      </c>
      <c r="N258" s="17">
        <f>+L258*(assessment!$J$279*assessment!$F$3)</f>
        <v>0</v>
      </c>
      <c r="P258" s="7">
        <f>+N258/payroll!F258</f>
        <v>0</v>
      </c>
      <c r="R258" s="17">
        <f>IF(P258&lt;$R$2,N258, +payroll!F258 * $R$2)</f>
        <v>0</v>
      </c>
      <c r="T258" s="6">
        <f t="shared" si="31"/>
        <v>0</v>
      </c>
      <c r="V258" t="e">
        <f t="shared" si="32"/>
        <v>#DIV/0!</v>
      </c>
    </row>
    <row r="259" spans="1:22" hidden="1" outlineLevel="1">
      <c r="A259" t="s">
        <v>434</v>
      </c>
      <c r="B259" t="s">
        <v>435</v>
      </c>
      <c r="C259" s="17">
        <v>0</v>
      </c>
      <c r="D259" s="17">
        <v>145.31</v>
      </c>
      <c r="E259" s="17">
        <v>4999.72</v>
      </c>
      <c r="F259" s="17"/>
      <c r="G259" s="17">
        <f t="shared" si="33"/>
        <v>1715.0100000000002</v>
      </c>
      <c r="H259" s="15">
        <v>1</v>
      </c>
      <c r="J259" s="17">
        <f t="shared" si="30"/>
        <v>1715.0100000000002</v>
      </c>
      <c r="L259" s="4">
        <f t="shared" si="29"/>
        <v>3.9536946480795549E-5</v>
      </c>
      <c r="N259" s="17">
        <f>+L259*(assessment!$J$279*assessment!$F$3)</f>
        <v>1147.0796730121699</v>
      </c>
      <c r="P259" s="7">
        <f>+N259/payroll!F259</f>
        <v>6.3678221354992461E-4</v>
      </c>
      <c r="R259" s="17">
        <f>IF(P259&lt;$R$2,N259, +payroll!F259 * $R$2)</f>
        <v>1147.0796730121699</v>
      </c>
      <c r="T259" s="6">
        <f t="shared" si="31"/>
        <v>0</v>
      </c>
      <c r="V259">
        <f t="shared" si="32"/>
        <v>1</v>
      </c>
    </row>
    <row r="260" spans="1:22" hidden="1" outlineLevel="1">
      <c r="A260" t="s">
        <v>436</v>
      </c>
      <c r="B260" t="s">
        <v>437</v>
      </c>
      <c r="C260" s="17">
        <v>0</v>
      </c>
      <c r="D260" s="17">
        <v>0</v>
      </c>
      <c r="E260" s="17">
        <v>0</v>
      </c>
      <c r="F260" s="17"/>
      <c r="G260" s="17">
        <f t="shared" ref="G260:G266" si="34">IF(SUM(C260:E260)&lt;&gt;0,AVERAGE(C260:E260),0)</f>
        <v>0</v>
      </c>
      <c r="H260" s="15">
        <v>1</v>
      </c>
      <c r="J260" s="17">
        <f t="shared" si="30"/>
        <v>0</v>
      </c>
      <c r="L260" s="4">
        <f t="shared" si="29"/>
        <v>0</v>
      </c>
      <c r="N260" s="17">
        <f>+L260*(assessment!$J$279*assessment!$F$3)</f>
        <v>0</v>
      </c>
      <c r="P260" s="7">
        <f>+N260/payroll!F260</f>
        <v>0</v>
      </c>
      <c r="R260" s="17">
        <f>IF(P260&lt;$R$2,N260, +payroll!F260 * $R$2)</f>
        <v>0</v>
      </c>
      <c r="T260" s="6">
        <f t="shared" si="31"/>
        <v>0</v>
      </c>
      <c r="V260" t="e">
        <f t="shared" si="32"/>
        <v>#DIV/0!</v>
      </c>
    </row>
    <row r="261" spans="1:22" hidden="1" outlineLevel="1">
      <c r="A261" t="s">
        <v>438</v>
      </c>
      <c r="B261" t="s">
        <v>439</v>
      </c>
      <c r="C261" s="17">
        <v>0</v>
      </c>
      <c r="D261" s="17">
        <v>0</v>
      </c>
      <c r="E261" s="17">
        <v>0</v>
      </c>
      <c r="F261" s="17"/>
      <c r="G261" s="17">
        <f t="shared" si="34"/>
        <v>0</v>
      </c>
      <c r="H261" s="15">
        <v>1</v>
      </c>
      <c r="J261" s="17">
        <f t="shared" si="30"/>
        <v>0</v>
      </c>
      <c r="L261" s="4">
        <f t="shared" si="29"/>
        <v>0</v>
      </c>
      <c r="N261" s="17">
        <f>+L261*(assessment!$J$279*assessment!$F$3)</f>
        <v>0</v>
      </c>
      <c r="P261" s="7">
        <f>+N261/payroll!F261</f>
        <v>0</v>
      </c>
      <c r="R261" s="17">
        <f>IF(P261&lt;$R$2,N261, +payroll!F261 * $R$2)</f>
        <v>0</v>
      </c>
      <c r="T261" s="6">
        <f t="shared" si="31"/>
        <v>0</v>
      </c>
      <c r="V261" t="e">
        <f t="shared" si="32"/>
        <v>#DIV/0!</v>
      </c>
    </row>
    <row r="262" spans="1:22" hidden="1" outlineLevel="1">
      <c r="A262" t="s">
        <v>440</v>
      </c>
      <c r="B262" t="s">
        <v>441</v>
      </c>
      <c r="C262" s="17">
        <v>0</v>
      </c>
      <c r="D262" s="17">
        <v>0</v>
      </c>
      <c r="E262" s="17">
        <v>0</v>
      </c>
      <c r="F262" s="17"/>
      <c r="G262" s="17">
        <f t="shared" si="34"/>
        <v>0</v>
      </c>
      <c r="H262" s="15">
        <v>1</v>
      </c>
      <c r="J262" s="17">
        <f t="shared" si="30"/>
        <v>0</v>
      </c>
      <c r="L262" s="4">
        <f t="shared" si="29"/>
        <v>0</v>
      </c>
      <c r="N262" s="17">
        <f>+L262*(assessment!$J$279*assessment!$F$3)</f>
        <v>0</v>
      </c>
      <c r="P262" s="7">
        <f>+N262/payroll!F262</f>
        <v>0</v>
      </c>
      <c r="R262" s="17">
        <f>IF(P262&lt;$R$2,N262, +payroll!F262 * $R$2)</f>
        <v>0</v>
      </c>
      <c r="T262" s="6">
        <f t="shared" si="31"/>
        <v>0</v>
      </c>
      <c r="V262" t="e">
        <f t="shared" si="32"/>
        <v>#DIV/0!</v>
      </c>
    </row>
    <row r="263" spans="1:22" hidden="1" outlineLevel="1">
      <c r="A263" t="s">
        <v>442</v>
      </c>
      <c r="B263" t="s">
        <v>443</v>
      </c>
      <c r="C263" s="17">
        <v>542.41999999999996</v>
      </c>
      <c r="D263" s="17">
        <v>615.55999999999995</v>
      </c>
      <c r="E263" s="17">
        <v>2927.81</v>
      </c>
      <c r="F263" s="17"/>
      <c r="G263" s="17">
        <f t="shared" si="34"/>
        <v>1361.93</v>
      </c>
      <c r="H263" s="15">
        <v>1</v>
      </c>
      <c r="J263" s="17">
        <f t="shared" si="30"/>
        <v>1361.93</v>
      </c>
      <c r="L263" s="4">
        <f t="shared" si="29"/>
        <v>3.139722422644176E-5</v>
      </c>
      <c r="N263" s="17">
        <f>+L263*(assessment!$J$279*assessment!$F$3)</f>
        <v>910.92309611341307</v>
      </c>
      <c r="P263" s="7">
        <f>+N263/payroll!F263</f>
        <v>2.0100412099220954E-4</v>
      </c>
      <c r="R263" s="17">
        <f>IF(P263&lt;$R$2,N263, +payroll!F263 * $R$2)</f>
        <v>910.92309611341307</v>
      </c>
      <c r="T263" s="6">
        <f t="shared" si="31"/>
        <v>0</v>
      </c>
      <c r="V263">
        <f t="shared" si="32"/>
        <v>1</v>
      </c>
    </row>
    <row r="264" spans="1:22" hidden="1" outlineLevel="1">
      <c r="A264" t="s">
        <v>444</v>
      </c>
      <c r="B264" t="s">
        <v>445</v>
      </c>
      <c r="C264" s="17">
        <v>0</v>
      </c>
      <c r="D264" s="17">
        <v>0</v>
      </c>
      <c r="E264" s="17">
        <v>0</v>
      </c>
      <c r="F264" s="17"/>
      <c r="G264" s="17">
        <f t="shared" si="34"/>
        <v>0</v>
      </c>
      <c r="H264" s="15">
        <v>1</v>
      </c>
      <c r="J264" s="17">
        <f t="shared" si="30"/>
        <v>0</v>
      </c>
      <c r="L264" s="4">
        <f t="shared" si="29"/>
        <v>0</v>
      </c>
      <c r="N264" s="17">
        <f>+L264*(assessment!$J$279*assessment!$F$3)</f>
        <v>0</v>
      </c>
      <c r="P264" s="7">
        <f>+N264/payroll!F264</f>
        <v>0</v>
      </c>
      <c r="R264" s="17">
        <f>IF(P264&lt;$R$2,N264, +payroll!F264 * $R$2)</f>
        <v>0</v>
      </c>
      <c r="T264" s="6">
        <f t="shared" si="31"/>
        <v>0</v>
      </c>
      <c r="V264" t="e">
        <f t="shared" si="32"/>
        <v>#DIV/0!</v>
      </c>
    </row>
    <row r="265" spans="1:22" hidden="1" outlineLevel="1">
      <c r="A265" t="s">
        <v>446</v>
      </c>
      <c r="B265" t="s">
        <v>447</v>
      </c>
      <c r="C265" s="17">
        <v>0</v>
      </c>
      <c r="D265" s="17">
        <v>43.12</v>
      </c>
      <c r="E265" s="17">
        <v>0</v>
      </c>
      <c r="F265" s="17"/>
      <c r="G265" s="17">
        <f t="shared" si="34"/>
        <v>14.373333333333333</v>
      </c>
      <c r="H265" s="15">
        <v>1</v>
      </c>
      <c r="J265" s="17">
        <f t="shared" si="30"/>
        <v>14.373333333333333</v>
      </c>
      <c r="L265" s="4">
        <f t="shared" si="29"/>
        <v>3.3135533364273949E-7</v>
      </c>
      <c r="N265" s="17">
        <f>+L265*(assessment!$J$279*assessment!$F$3)</f>
        <v>9.6135640609063042</v>
      </c>
      <c r="P265" s="7">
        <f>+N265/payroll!F265</f>
        <v>2.1874138285712404E-5</v>
      </c>
      <c r="R265" s="17">
        <f>IF(P265&lt;$R$2,N265, +payroll!F265 * $R$2)</f>
        <v>9.6135640609063042</v>
      </c>
      <c r="T265" s="6">
        <f t="shared" si="31"/>
        <v>0</v>
      </c>
      <c r="V265">
        <f t="shared" si="32"/>
        <v>1</v>
      </c>
    </row>
    <row r="266" spans="1:22" hidden="1" outlineLevel="1">
      <c r="A266" t="s">
        <v>448</v>
      </c>
      <c r="B266" t="s">
        <v>449</v>
      </c>
      <c r="C266" s="23">
        <v>0</v>
      </c>
      <c r="D266" s="23">
        <v>0</v>
      </c>
      <c r="E266" s="23">
        <v>0</v>
      </c>
      <c r="F266" s="17"/>
      <c r="G266" s="23">
        <f t="shared" si="34"/>
        <v>0</v>
      </c>
      <c r="H266" s="15">
        <v>1</v>
      </c>
      <c r="J266" s="23">
        <f t="shared" si="30"/>
        <v>0</v>
      </c>
      <c r="L266" s="31">
        <f t="shared" si="29"/>
        <v>0</v>
      </c>
      <c r="N266" s="23">
        <f>+L266*(assessment!$J$279*assessment!$F$3)</f>
        <v>0</v>
      </c>
      <c r="P266" s="33">
        <f>+N266/payroll!F266</f>
        <v>0</v>
      </c>
      <c r="R266" s="23">
        <f>IF(P266&lt;$R$2,N266, +payroll!F266 * $R$2)</f>
        <v>0</v>
      </c>
      <c r="T266" s="32">
        <f t="shared" si="31"/>
        <v>0</v>
      </c>
      <c r="V266" t="e">
        <f t="shared" si="32"/>
        <v>#DIV/0!</v>
      </c>
    </row>
    <row r="267" spans="1:22" collapsed="1">
      <c r="B267" t="s">
        <v>493</v>
      </c>
      <c r="C267" s="17">
        <f>SUBTOTAL(9,C146:C266)</f>
        <v>649127.73</v>
      </c>
      <c r="D267" s="17">
        <f>SUBTOTAL(9,D146:D266)</f>
        <v>642501.53000000026</v>
      </c>
      <c r="E267" s="17">
        <f>SUBTOTAL(9,E146:E266)</f>
        <v>544845.66000000015</v>
      </c>
      <c r="F267" s="17"/>
      <c r="G267" s="17">
        <f>SUBTOTAL(9,G146:G266)</f>
        <v>612158.30666666676</v>
      </c>
      <c r="H267" s="15">
        <f>+J267/G267</f>
        <v>1</v>
      </c>
      <c r="J267" s="17">
        <f>SUBTOTAL(9,J146:J266)</f>
        <v>612158.30666666676</v>
      </c>
      <c r="L267" s="4">
        <f>SUBTOTAL(9,L146:L266)</f>
        <v>1.4112378475026052E-2</v>
      </c>
      <c r="N267" s="17">
        <f>SUBTOTAL(9,N146:N266)</f>
        <v>409440.3824134458</v>
      </c>
      <c r="P267" s="7">
        <f>+N267/payroll!F267</f>
        <v>1.5186161200082923E-3</v>
      </c>
      <c r="R267" s="17">
        <f>SUBTOTAL(9,R146:R266)</f>
        <v>409440.3824134458</v>
      </c>
      <c r="T267" s="6">
        <f>SUBTOTAL(9,T146:T266)</f>
        <v>0</v>
      </c>
      <c r="V267">
        <f>+R267/N267</f>
        <v>1</v>
      </c>
    </row>
    <row r="268" spans="1:22">
      <c r="C268" s="17"/>
      <c r="D268" s="17"/>
      <c r="E268" s="17"/>
      <c r="F268" s="17"/>
      <c r="G268" s="17"/>
      <c r="J268" s="17"/>
      <c r="N268" s="17"/>
      <c r="R268" s="17"/>
      <c r="T268" s="8"/>
    </row>
    <row r="269" spans="1:22" ht="13.5" thickBot="1">
      <c r="C269" s="18">
        <f>SUBTOTAL(9,C4:C268)</f>
        <v>43084650.599999987</v>
      </c>
      <c r="D269" s="18">
        <f>SUBTOTAL(9,D4:D268)</f>
        <v>44415109.300000019</v>
      </c>
      <c r="E269" s="18">
        <f>SUBTOTAL(9,E4:E268)</f>
        <v>42588655.579999894</v>
      </c>
      <c r="F269" s="17"/>
      <c r="G269" s="18">
        <f>SUBTOTAL(9,G4:G268)</f>
        <v>43377401.459999934</v>
      </c>
      <c r="H269" s="15">
        <f>+J269/G269</f>
        <v>1</v>
      </c>
      <c r="J269" s="18">
        <f>SUBTOTAL(9,J4:J268)</f>
        <v>43377401.459999934</v>
      </c>
      <c r="L269" s="19">
        <f>SUBTOTAL(9,L4:L268)</f>
        <v>1.0000000000000007</v>
      </c>
      <c r="N269" s="18">
        <f>SUBTOTAL(9,N5:N268)</f>
        <v>29012854.434000026</v>
      </c>
      <c r="P269" s="7">
        <f>+N269/payroll!F269</f>
        <v>3.6179664960554439E-3</v>
      </c>
      <c r="R269" s="18">
        <f>SUBTOTAL(9,R5:R268)</f>
        <v>29012854.434000026</v>
      </c>
      <c r="T269" s="6">
        <f>SUBTOTAL(9,T4:T268)</f>
        <v>0</v>
      </c>
    </row>
    <row r="270" spans="1:22" ht="13.5" thickTop="1"/>
    <row r="272" spans="1:22">
      <c r="C272" s="17"/>
      <c r="D272" s="17"/>
      <c r="E272" s="17"/>
    </row>
    <row r="273" spans="5:5">
      <c r="E273" s="17"/>
    </row>
  </sheetData>
  <sheetProtection sheet="1" formatCells="0" formatColumns="0" formatRows="0" insertColumns="0" insertRows="0" insertHyperlinks="0" deleteColumns="0" deleteRows="0" sort="0" autoFilter="0" pivotTables="0"/>
  <phoneticPr fontId="7" type="noConversion"/>
  <printOptions horizontalCentered="1"/>
  <pageMargins left="0.25" right="0.25" top="0.5" bottom="0.5" header="0.25" footer="0.25"/>
  <pageSetup scale="90" orientation="landscape" horizontalDpi="4294967292" r:id="rId1"/>
  <headerFooter alignWithMargins="0">
    <oddHeader>&amp;C&amp;"Arial,Bold"&amp;11Claim Costs (Payout) Data
FY 2012 Assessments</oddHeader>
    <oddFooter xml:space="preserve">&amp;L&amp;D&amp;CPage &amp;P of &amp;N&amp;R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invoices</vt:lpstr>
      <vt:lpstr>assessment</vt:lpstr>
      <vt:lpstr>payroll</vt:lpstr>
      <vt:lpstr>IFR</vt:lpstr>
      <vt:lpstr>claims</vt:lpstr>
      <vt:lpstr>costs</vt:lpstr>
      <vt:lpstr>claims!Print_Area</vt:lpstr>
      <vt:lpstr>costs!Print_Area</vt:lpstr>
      <vt:lpstr>IFR!Print_Area</vt:lpstr>
      <vt:lpstr>payroll!Print_Area</vt:lpstr>
      <vt:lpstr>assessment!Print_Titles</vt:lpstr>
      <vt:lpstr>claims!Print_Titles</vt:lpstr>
      <vt:lpstr>costs!Print_Titles</vt:lpstr>
      <vt:lpstr>IFR!Print_Titles</vt:lpstr>
      <vt:lpstr>invoices!Print_Titles</vt:lpstr>
      <vt:lpstr>payroll!Print_Titles</vt:lpstr>
    </vt:vector>
  </TitlesOfParts>
  <Company>Srate Office Of Risk Management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SBC</dc:creator>
  <cp:lastModifiedBy>The State Office of Risk Management</cp:lastModifiedBy>
  <cp:lastPrinted>2012-06-12T18:52:12Z</cp:lastPrinted>
  <dcterms:created xsi:type="dcterms:W3CDTF">2001-09-27T20:26:12Z</dcterms:created>
  <dcterms:modified xsi:type="dcterms:W3CDTF">2012-08-21T16:28:15Z</dcterms:modified>
</cp:coreProperties>
</file>